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341" windowWidth="15195" windowHeight="8700" tabRatio="597" activeTab="2"/>
  </bookViews>
  <sheets>
    <sheet name="1.szmelléklet bevétel" sheetId="1" r:id="rId1"/>
    <sheet name="1sz melléklet kiadás" sheetId="2" r:id="rId2"/>
    <sheet name="1.a.sz.mell működés mérleg" sheetId="3" r:id="rId3"/>
    <sheet name="1.b.sz.mell felhalm mérleg" sheetId="4" r:id="rId4"/>
    <sheet name="2sz melléklet" sheetId="5" r:id="rId5"/>
    <sheet name="3asz melléklet polghiv (2)" sheetId="6" r:id="rId6"/>
    <sheet name="3sz melléklet polghiv" sheetId="7" r:id="rId7"/>
    <sheet name="4. számú melléklet (2)" sheetId="8" r:id="rId8"/>
    <sheet name="5.sz melléklet felújítás (2)" sheetId="9" r:id="rId9"/>
    <sheet name="6. sz. melléklet létszám" sheetId="10" r:id="rId10"/>
    <sheet name="9.sz. melléklet ált. és céltar" sheetId="11" r:id="rId11"/>
    <sheet name="10.sz.melléklet többéves ki (2)" sheetId="12" r:id="rId12"/>
    <sheet name="11. sz.melléklet kisebbség)" sheetId="13" r:id="rId13"/>
    <sheet name="12. sz.melléklet ütemterv" sheetId="14" r:id="rId14"/>
    <sheet name=" 13.sz. melléklet mérleg" sheetId="15" r:id="rId15"/>
  </sheets>
  <externalReferences>
    <externalReference r:id="rId18"/>
  </externalReferences>
  <definedNames>
    <definedName name="_xlnm.Print_Area" localSheetId="2">'1.a.sz.mell működés mérleg'!$A$1:$F$21</definedName>
    <definedName name="_xlnm.Print_Area" localSheetId="3">'1.b.sz.mell felhalm mérleg'!$A$1:$F$21</definedName>
    <definedName name="_xlnm.Print_Area" localSheetId="4">'2sz melléklet'!$A$1:$K$180</definedName>
  </definedNames>
  <calcPr fullCalcOnLoad="1"/>
</workbook>
</file>

<file path=xl/comments12.xml><?xml version="1.0" encoding="utf-8"?>
<comments xmlns="http://schemas.openxmlformats.org/spreadsheetml/2006/main">
  <authors>
    <author>Polg?rmesteri Hivatal</author>
    <author>Bereczk Bal?zs</author>
  </authors>
  <commentList>
    <comment ref="B9" authorId="0">
      <text>
        <r>
          <rPr>
            <b/>
            <sz val="8"/>
            <rFont val="Tahoma"/>
            <family val="0"/>
          </rPr>
          <t>Polgármesteri Hivatal:</t>
        </r>
        <r>
          <rPr>
            <sz val="8"/>
            <rFont val="Tahoma"/>
            <family val="0"/>
          </rPr>
          <t xml:space="preserve">
Kezdeti összeg: 90.000
Kamat: hat havi BUBOR+ 1%
Kamatfizetés: félévente
Kamat alapja: fennálló tartozás
Törlesztés: 2006-2015 évente: 8.100 M
Lejárat: 2015.</t>
        </r>
      </text>
    </comment>
    <comment ref="H16" authorId="1">
      <text>
        <r>
          <t/>
        </r>
      </text>
    </comment>
    <comment ref="H15" authorId="1">
      <text>
        <r>
          <t/>
        </r>
      </text>
    </comment>
  </commentList>
</comments>
</file>

<file path=xl/comments8.xml><?xml version="1.0" encoding="utf-8"?>
<comments xmlns="http://schemas.openxmlformats.org/spreadsheetml/2006/main">
  <authors>
    <author>Cser</author>
  </authors>
  <commentList>
    <comment ref="E81" authorId="0">
      <text>
        <r>
          <rPr>
            <b/>
            <sz val="8"/>
            <rFont val="Tahoma"/>
            <family val="0"/>
          </rPr>
          <t>Cser:</t>
        </r>
        <r>
          <rPr>
            <sz val="8"/>
            <rFont val="Tahoma"/>
            <family val="0"/>
          </rPr>
          <t xml:space="preserve">
anyag: 4758 e
munkadíj: 1620 e</t>
        </r>
      </text>
    </comment>
    <comment ref="D63" authorId="0">
      <text>
        <r>
          <rPr>
            <b/>
            <sz val="8"/>
            <rFont val="Tahoma"/>
            <family val="0"/>
          </rPr>
          <t>Cser:</t>
        </r>
        <r>
          <rPr>
            <sz val="8"/>
            <rFont val="Tahoma"/>
            <family val="0"/>
          </rPr>
          <t xml:space="preserve">
Borút 84000 e</t>
        </r>
      </text>
    </comment>
    <comment ref="C63" authorId="0">
      <text>
        <r>
          <rPr>
            <b/>
            <sz val="8"/>
            <rFont val="Tahoma"/>
            <family val="0"/>
          </rPr>
          <t>Cser:</t>
        </r>
        <r>
          <rPr>
            <sz val="8"/>
            <rFont val="Tahoma"/>
            <family val="0"/>
          </rPr>
          <t xml:space="preserve">
Borút 84000 e</t>
        </r>
      </text>
    </comment>
  </commentList>
</comments>
</file>

<file path=xl/sharedStrings.xml><?xml version="1.0" encoding="utf-8"?>
<sst xmlns="http://schemas.openxmlformats.org/spreadsheetml/2006/main" count="1135" uniqueCount="638">
  <si>
    <t>Felhalmozási célú hiteltörlesztés (tőke )</t>
  </si>
  <si>
    <t xml:space="preserve">Felhalmozási célú hiteltörlesztés (kamat) </t>
  </si>
  <si>
    <t>12.sz. melléklet</t>
  </si>
  <si>
    <t>Előirányzati ütemterv 2009. évre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</si>
  <si>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</si>
  <si>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</si>
  <si>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</si>
  <si>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</si>
  <si>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</si>
  <si>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</si>
  <si>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</si>
  <si>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</si>
  <si>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</si>
  <si>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</si>
  <si>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</si>
  <si>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</si>
  <si>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Bevételi előirányzatok</t>
  </si>
  <si>
    <t>Felhalmozási és tőkejell. bev.</t>
  </si>
  <si>
    <t>Működési célra átv. pénzeszk.</t>
  </si>
  <si>
    <t>Fejlesztési célra átv. pénzeszk.</t>
  </si>
  <si>
    <t>Kölcsönök visszatérülése</t>
  </si>
  <si>
    <t>Felhalmozási célú hitelfelvétel</t>
  </si>
  <si>
    <t>Pénzmaradvány igénybevétele</t>
  </si>
  <si>
    <t>Bevételi előir. összesen:</t>
  </si>
  <si>
    <t>Járulékok</t>
  </si>
  <si>
    <t>Működési célú pénzeszközát.</t>
  </si>
  <si>
    <t>Ellátottak pénzbeli juttatása</t>
  </si>
  <si>
    <t>Fejlesztési célú átadás</t>
  </si>
  <si>
    <t>Beruházási kiadások</t>
  </si>
  <si>
    <t>Felújítási kiadások</t>
  </si>
  <si>
    <t>22.</t>
  </si>
  <si>
    <t>Részesedés vásárlás</t>
  </si>
  <si>
    <t>Hiteltörlesztés</t>
  </si>
  <si>
    <t>23.</t>
  </si>
  <si>
    <t>Kiadási előir. összesen:</t>
  </si>
  <si>
    <t>13. sz. Melléklet</t>
  </si>
  <si>
    <t>Marcali Városi Önkormányzat 2009.-20010.-2011. évi</t>
  </si>
  <si>
    <t>működési, fejlesztési bevételeinek és kiadásainak mérlegszerű bemutatása</t>
  </si>
  <si>
    <t>2009. évre</t>
  </si>
  <si>
    <t>20010. évre</t>
  </si>
  <si>
    <t>2011. évre</t>
  </si>
  <si>
    <t xml:space="preserve">I. Működési bevételek és kiadások </t>
  </si>
  <si>
    <t>Intézményi működési bevételek (a felhalmozási ÁFA visszatérülések  nélkül)</t>
  </si>
  <si>
    <t>Önkormányzatok sajátos működési bevételei (kommunális adó nélkül, amennyiben fejlesztési célra vetik ki.)</t>
  </si>
  <si>
    <t>Önkormányzatok költségvetési támogatása és átengedett személyi jövedelemadó, gépjármű adó bevétele</t>
  </si>
  <si>
    <t>Működési célú kölcsönök visszatérülése, igénybevétele</t>
  </si>
  <si>
    <t>Rövid lejáratú hitel + Önhiki előleg</t>
  </si>
  <si>
    <t>Rövid lejáratú értékpapírok értékesítése, kibocsátása</t>
  </si>
  <si>
    <t>Működési célú előző évi pénzmaradvány igénybevétele</t>
  </si>
  <si>
    <t>Működési célú bevételek összesen:</t>
  </si>
  <si>
    <t xml:space="preserve">Személyi juttatások </t>
  </si>
  <si>
    <t>Dologi kiadások és egyéb folyó kiadások (kamatkifizetés nélkül)</t>
  </si>
  <si>
    <t>Működési célú pénzeszközátadás, egyéb támogatás</t>
  </si>
  <si>
    <t>Társadalmi és szociálpolitikai juttatás</t>
  </si>
  <si>
    <t>Rövid lejáratú hitel visszafizetése</t>
  </si>
  <si>
    <t>Rövid lejáratú hitel kamata</t>
  </si>
  <si>
    <t>Tartalékok</t>
  </si>
  <si>
    <t>Működési célú kiadások összesen:</t>
  </si>
  <si>
    <t>II. Felhalmozási célú bevételek és kiadások</t>
  </si>
  <si>
    <t>Önkormányzatok felhalmozási 
és tőke jellegű bevételei</t>
  </si>
  <si>
    <t>Államkötvény értékesítés</t>
  </si>
  <si>
    <t>Felhalmozási célú pénzeszközátvétel</t>
  </si>
  <si>
    <t>Felhalmozási ÁFA visszatérülése</t>
  </si>
  <si>
    <t>Fejlesztési célú támogatások (Cél, címzett stb.)</t>
  </si>
  <si>
    <t>Felhalmozási célú kölcsönök visszatérülése</t>
  </si>
  <si>
    <t>Hosszú lejáratú hitel</t>
  </si>
  <si>
    <t>Lakáshoz jutás normatívája</t>
  </si>
  <si>
    <t>Kommunális Adó</t>
  </si>
  <si>
    <t>Előző évi várható pénzmaradvány</t>
  </si>
  <si>
    <t>Felhalmozási célú bevételek összesen:</t>
  </si>
  <si>
    <t>Felhalmozási kiadások (ÁFA-val együtt)</t>
  </si>
  <si>
    <t>Felújítási kiadások (ÁFA-val együtt)</t>
  </si>
  <si>
    <t>Pénzügyi befektetés</t>
  </si>
  <si>
    <t>Felhalmozási célú pénzeszközátadás</t>
  </si>
  <si>
    <t>Felhalmozási célú kölcsönök nyújtása és törlesztése</t>
  </si>
  <si>
    <t>Hosszú lejáratú hitel visszafizetése</t>
  </si>
  <si>
    <t>Hosszú lejáratú hitel kamata</t>
  </si>
  <si>
    <t>Hosszú lejáratú értékpapírok beváltása</t>
  </si>
  <si>
    <t>Felhalmozási célú kiadások összesen:</t>
  </si>
  <si>
    <t>Önkormányzat bevételei összesen:</t>
  </si>
  <si>
    <t>Önkormányzat kiadásai összesen:</t>
  </si>
  <si>
    <t>S.sz.</t>
  </si>
  <si>
    <t>M e g n e v e z é s</t>
  </si>
  <si>
    <t>Bevételek</t>
  </si>
  <si>
    <t>I.</t>
  </si>
  <si>
    <t>Működési bevételek</t>
  </si>
  <si>
    <t>1.</t>
  </si>
  <si>
    <t>Intézményi működési bevételek</t>
  </si>
  <si>
    <t xml:space="preserve">   -Polgármesteri Hivatal</t>
  </si>
  <si>
    <t xml:space="preserve">   - Intézmények</t>
  </si>
  <si>
    <t>2.</t>
  </si>
  <si>
    <t xml:space="preserve">Önkormányzatok sajátos működési bevételei </t>
  </si>
  <si>
    <t>2.1   Helyi adók, pótlékok</t>
  </si>
  <si>
    <t>2.2   Átengedett központi adók</t>
  </si>
  <si>
    <t>2.3   Bírságok pótlékok, egyéb sajátos bevételek</t>
  </si>
  <si>
    <t>II.</t>
  </si>
  <si>
    <t>Támogatások</t>
  </si>
  <si>
    <t>Önkormányzatok költségvetési támogatása</t>
  </si>
  <si>
    <t>1.1   Normatív támogatások</t>
  </si>
  <si>
    <t>1.2   Központosított előirányzatok</t>
  </si>
  <si>
    <t>1.3   Normatív kötött felhasználású támogatás</t>
  </si>
  <si>
    <t>III.</t>
  </si>
  <si>
    <t>Felhalmozási és tőke jellegű bevételek</t>
  </si>
  <si>
    <t xml:space="preserve">   - Polgármesteri Hivatal</t>
  </si>
  <si>
    <t>Pénzügyi befektetések bevételei</t>
  </si>
  <si>
    <t>IV.</t>
  </si>
  <si>
    <t>Véglegesen átvett pénzeszközök</t>
  </si>
  <si>
    <t>Működési célú pénzeszköz átvétel</t>
  </si>
  <si>
    <t xml:space="preserve">   - OEP-től átvett (Kórház, Szoc. és Eü.Szolgált.)</t>
  </si>
  <si>
    <t xml:space="preserve">   - Polgármesteri Hivatal pénzeszköz átvétele</t>
  </si>
  <si>
    <t xml:space="preserve">   - Intézmények pénzeszköz átvétele</t>
  </si>
  <si>
    <t>Felhalmozási célú pénzeszköz átvétel</t>
  </si>
  <si>
    <t>V.</t>
  </si>
  <si>
    <t>Támogatási kölcsönök visszatérülése</t>
  </si>
  <si>
    <t>VI.</t>
  </si>
  <si>
    <t>Hitelek</t>
  </si>
  <si>
    <t>Működési célú hitelfelvétel</t>
  </si>
  <si>
    <t>VII.</t>
  </si>
  <si>
    <t>Pénzforgalom nélküli bevételek</t>
  </si>
  <si>
    <t>Előző évi pénzmaradvány igénybevétele</t>
  </si>
  <si>
    <t>Kiadások</t>
  </si>
  <si>
    <t>Önállóan gazdálkodó költségvetési szervek</t>
  </si>
  <si>
    <t>Ebből:   Személyi juttatások</t>
  </si>
  <si>
    <t xml:space="preserve">             Munkaadókat terhelő járulék</t>
  </si>
  <si>
    <t xml:space="preserve">             Dologi kiadások</t>
  </si>
  <si>
    <t xml:space="preserve">             Pénzeszköz átadás</t>
  </si>
  <si>
    <t xml:space="preserve">                 </t>
  </si>
  <si>
    <t xml:space="preserve">             Ellátottak pénzbeli juttatásai</t>
  </si>
  <si>
    <t xml:space="preserve">             Felhalmozási kiadás</t>
  </si>
  <si>
    <t xml:space="preserve">              Hosszú lejáratú hiteltörlesztés</t>
  </si>
  <si>
    <t xml:space="preserve">Polgármesteri Hivatal </t>
  </si>
  <si>
    <t xml:space="preserve">             Pénzeszköz átadás </t>
  </si>
  <si>
    <t xml:space="preserve">             Támogatások</t>
  </si>
  <si>
    <t xml:space="preserve">              Általános tartalék</t>
  </si>
  <si>
    <t xml:space="preserve">             Céltartalék</t>
  </si>
  <si>
    <t xml:space="preserve">              Részesedés vásárlás</t>
  </si>
  <si>
    <t xml:space="preserve">             Rövid lejáratú hiteltörlesztés </t>
  </si>
  <si>
    <t xml:space="preserve">              Munkaadókat terhelő járulék</t>
  </si>
  <si>
    <t xml:space="preserve">              Dologi kiadások</t>
  </si>
  <si>
    <t xml:space="preserve">              Pénzeszköz átadás</t>
  </si>
  <si>
    <t xml:space="preserve">              Támogatások</t>
  </si>
  <si>
    <t xml:space="preserve">              Ellátottak pénzbeli juttatásai</t>
  </si>
  <si>
    <t xml:space="preserve">              Felhalmozási kiadás </t>
  </si>
  <si>
    <t xml:space="preserve">              Ebből:   beruházás     </t>
  </si>
  <si>
    <t xml:space="preserve">             Általános tartalék</t>
  </si>
  <si>
    <t xml:space="preserve">                       Ebből:  beruházás</t>
  </si>
  <si>
    <t xml:space="preserve">                       Ebből:   beruházás   </t>
  </si>
  <si>
    <t xml:space="preserve">             Fejlesztési célra átadott pénzeszköz</t>
  </si>
  <si>
    <t xml:space="preserve">              Fejlesztési célra átadott pénzeszköz</t>
  </si>
  <si>
    <t xml:space="preserve">              Céltartalék</t>
  </si>
  <si>
    <t>Felhalmozási és tőkejellegű bevétel</t>
  </si>
  <si>
    <t>S.sz</t>
  </si>
  <si>
    <t>Intézmény</t>
  </si>
  <si>
    <t>Berzsenyi Dániel Gimnázium és Szk</t>
  </si>
  <si>
    <t>Széchenyi Zs. Szakk. és Szakisk.</t>
  </si>
  <si>
    <t>3.</t>
  </si>
  <si>
    <t>Noszlopy G. Isk.</t>
  </si>
  <si>
    <t>- Zeneiskola</t>
  </si>
  <si>
    <t>4.</t>
  </si>
  <si>
    <t>5.</t>
  </si>
  <si>
    <t>Ovodai Központ.</t>
  </si>
  <si>
    <t>6.</t>
  </si>
  <si>
    <t>Szoc és Eü. Szolg.</t>
  </si>
  <si>
    <t>7.</t>
  </si>
  <si>
    <t>GAMESZ</t>
  </si>
  <si>
    <t>8.</t>
  </si>
  <si>
    <t>Kulturális Közp.</t>
  </si>
  <si>
    <t>- Városi TV.</t>
  </si>
  <si>
    <t>9.</t>
  </si>
  <si>
    <t>- Múzeum</t>
  </si>
  <si>
    <t>10.</t>
  </si>
  <si>
    <t>Tűzoltóparancsn.</t>
  </si>
  <si>
    <t>11.</t>
  </si>
  <si>
    <t>12.</t>
  </si>
  <si>
    <t>Összesen:</t>
  </si>
  <si>
    <t>13.</t>
  </si>
  <si>
    <t>Kórház</t>
  </si>
  <si>
    <t>Mindösszesen:</t>
  </si>
  <si>
    <t>Önkormányzati finanszírozás</t>
  </si>
  <si>
    <t>Pénzmaradvány</t>
  </si>
  <si>
    <t>Bevételek összesen</t>
  </si>
  <si>
    <t>Személyi juttatás</t>
  </si>
  <si>
    <t>Munkaadókat terhelő járulékok</t>
  </si>
  <si>
    <t>Dologi, egyéb kiadások</t>
  </si>
  <si>
    <t>Ellátottak juttatása</t>
  </si>
  <si>
    <t>Pénzeszközátadás</t>
  </si>
  <si>
    <t>Beruházás</t>
  </si>
  <si>
    <t>Felújítás</t>
  </si>
  <si>
    <t>Hitel és kölcsön</t>
  </si>
  <si>
    <t>Kiadások összesen</t>
  </si>
  <si>
    <t>S.</t>
  </si>
  <si>
    <t>Sz.</t>
  </si>
  <si>
    <t xml:space="preserve">  I.</t>
  </si>
  <si>
    <t>Személyi juttatások</t>
  </si>
  <si>
    <t xml:space="preserve"> II.</t>
  </si>
  <si>
    <t>Munkaadót terhelő járulék</t>
  </si>
  <si>
    <t>Dologi kiadások</t>
  </si>
  <si>
    <t>Ebből:</t>
  </si>
  <si>
    <t>Gyógyszerbeszerzés</t>
  </si>
  <si>
    <t>Irodaszer, nyomtatvány, sokszorosítás</t>
  </si>
  <si>
    <t>Hajtó és kenőanyag beszerzés</t>
  </si>
  <si>
    <t>Kisértékű tárgyi eszköz beszerzés</t>
  </si>
  <si>
    <t>Munkaruha, formaruha beszerzés</t>
  </si>
  <si>
    <t xml:space="preserve">Egyéb anyag beszerzés </t>
  </si>
  <si>
    <t>Vásárolt élelmezés</t>
  </si>
  <si>
    <t xml:space="preserve">Bérleti díj </t>
  </si>
  <si>
    <t xml:space="preserve">Gázenergia szolgáltatás </t>
  </si>
  <si>
    <t>Villamos energia szolgáltatás és közvilágítás</t>
  </si>
  <si>
    <t>Víz- csatornadíjak</t>
  </si>
  <si>
    <t>Belföldi kiküldetés</t>
  </si>
  <si>
    <t>Külföldi kiküldetés</t>
  </si>
  <si>
    <t>Repr. és testvérvárosi kapcsolatok</t>
  </si>
  <si>
    <t>Reklám, propaganda, egyéb kiadás</t>
  </si>
  <si>
    <t>Vás. termék , szolgáltatás ÁFA-ja</t>
  </si>
  <si>
    <t>Kamat kiadás állháztartáson kívülre</t>
  </si>
  <si>
    <t>Adók díjak egyéb befizetések (tagsági, bank, biztosítási, pályázati, egyéb díjak</t>
  </si>
  <si>
    <t>Közművelődési pályázatokra</t>
  </si>
  <si>
    <t>Munkáltató által fiz. Szja</t>
  </si>
  <si>
    <t>Pénzeszköz átadás</t>
  </si>
  <si>
    <t>Működési célú pénzeszközátadás</t>
  </si>
  <si>
    <t>Alapítványok támogatása</t>
  </si>
  <si>
    <t>Ebből: Marcali városért alapítvány</t>
  </si>
  <si>
    <t>Társ. szervek, ifjúsági és polgári köz. tám.</t>
  </si>
  <si>
    <t>Római Katolikus Egyház támogatása</t>
  </si>
  <si>
    <t>Magyar Máltai Szeretetsz. támogatása</t>
  </si>
  <si>
    <t>Caritas</t>
  </si>
  <si>
    <t>Kulturális egyesületek támogatása</t>
  </si>
  <si>
    <t>Egyéb műk. célú pe. átadás</t>
  </si>
  <si>
    <t>Területfejlesztési átadás</t>
  </si>
  <si>
    <t xml:space="preserve">                MVFC Labdarúgás</t>
  </si>
  <si>
    <t>Társadalmi és szoc. pol. juttatások</t>
  </si>
  <si>
    <t>Rendszeres szoc. segély</t>
  </si>
  <si>
    <t>Rendkívüli gyerm. véd. tám.</t>
  </si>
  <si>
    <t>Rendszeres gyermekvédelmi támogatás</t>
  </si>
  <si>
    <t>Időskorúak járadéka</t>
  </si>
  <si>
    <t>Temetési segély</t>
  </si>
  <si>
    <t>Közgyógy ellátás</t>
  </si>
  <si>
    <t>Köztemetés</t>
  </si>
  <si>
    <t>Közlekedési támogatás</t>
  </si>
  <si>
    <t>Lakásfenntartási támogatás</t>
  </si>
  <si>
    <t>Ápolási díj</t>
  </si>
  <si>
    <t>Átmeneti segély</t>
  </si>
  <si>
    <t>Otthonteremtési támogatás</t>
  </si>
  <si>
    <t>Gyermektartás díj megelőlegezés</t>
  </si>
  <si>
    <t>Adósságkez. lakásfenntartási tám.</t>
  </si>
  <si>
    <t xml:space="preserve">                Karate klub</t>
  </si>
  <si>
    <t xml:space="preserve">                Kerékpárosok</t>
  </si>
  <si>
    <t xml:space="preserve">                Tömegsport</t>
  </si>
  <si>
    <t>Ssz.</t>
  </si>
  <si>
    <t>F e l a d a t</t>
  </si>
  <si>
    <t>VÍZÜGYI ÁGAZAT</t>
  </si>
  <si>
    <t>KÖZLEKEDÉSI ÁGAZAT</t>
  </si>
  <si>
    <t>14.</t>
  </si>
  <si>
    <t>15.</t>
  </si>
  <si>
    <t>16.</t>
  </si>
  <si>
    <t>SZOCIÁLIS-, ÉS HUMÁN SZOLGÁLTATÁS, IGAZGATÁS</t>
  </si>
  <si>
    <t>17.</t>
  </si>
  <si>
    <t>18.</t>
  </si>
  <si>
    <t>19.</t>
  </si>
  <si>
    <t>20.</t>
  </si>
  <si>
    <t xml:space="preserve">V. </t>
  </si>
  <si>
    <t>FELÚJÍTÁS</t>
  </si>
  <si>
    <t>Polgármesteri Hivatal</t>
  </si>
  <si>
    <t>ENERGIAELLÁTÁS RÉSZESEDÉS ÁTRUHÁZÁS</t>
  </si>
  <si>
    <t>1.sz. Melléklet</t>
  </si>
  <si>
    <t>2. sz. melléklet</t>
  </si>
  <si>
    <t>Bevételek:</t>
  </si>
  <si>
    <t>4 sz. Melléklet</t>
  </si>
  <si>
    <t>fejlesztési kiadásai</t>
  </si>
  <si>
    <t>Ebből:  Személyi juttatások</t>
  </si>
  <si>
    <t xml:space="preserve">                                     felújítás</t>
  </si>
  <si>
    <t xml:space="preserve">                                      felújítás         </t>
  </si>
  <si>
    <t xml:space="preserve">             Pénzügyi befektetések kiadásai (Részesedés vásárlás)</t>
  </si>
  <si>
    <t xml:space="preserve">                             felújítás           </t>
  </si>
  <si>
    <t xml:space="preserve">              Rövid lejáratú hiteltörlesztés </t>
  </si>
  <si>
    <t>Dél-Balatoni szennyvízelv.</t>
  </si>
  <si>
    <t>Megnevezés</t>
  </si>
  <si>
    <t>Tartalék</t>
  </si>
  <si>
    <t xml:space="preserve">                 Ezer Ft</t>
  </si>
  <si>
    <t>Saját bevételek</t>
  </si>
  <si>
    <t>Átengedett bevételek</t>
  </si>
  <si>
    <t>Munkaadókat terhelő járulék</t>
  </si>
  <si>
    <t>Átvett pénzeszközök</t>
  </si>
  <si>
    <t>Állami hozzájárulás</t>
  </si>
  <si>
    <t>Ellátottak pénzbeni juttatása</t>
  </si>
  <si>
    <t>Előző évi várható pénzm.</t>
  </si>
  <si>
    <t>Társ. és szociálpol. juttatások</t>
  </si>
  <si>
    <t>Helyi adó</t>
  </si>
  <si>
    <t>Céltartalék</t>
  </si>
  <si>
    <t>ÖSSZESEN:</t>
  </si>
  <si>
    <t>Hiány:</t>
  </si>
  <si>
    <t>Többlet:</t>
  </si>
  <si>
    <t>1.a Melléklet</t>
  </si>
  <si>
    <t>Önkormányzat felhalmozási
és tőkejellegű bevételei</t>
  </si>
  <si>
    <t>Beruházási kiadások, 
felhalmozási célú alapátadások</t>
  </si>
  <si>
    <t>Fejlesztési célú támogatások
(cél-címzett, egyéb)</t>
  </si>
  <si>
    <t>Felhalmozási célú pénzeszköz átadás</t>
  </si>
  <si>
    <t>Értékpapír eladás</t>
  </si>
  <si>
    <t>Felújítások</t>
  </si>
  <si>
    <t>Fejlesztési célú átvett pe.</t>
  </si>
  <si>
    <t>Pénzügyi befektetések</t>
  </si>
  <si>
    <t>Felhalmozási célú tartalék</t>
  </si>
  <si>
    <t>Felhalmozási célú hitel</t>
  </si>
  <si>
    <t>Felhalmozási célú kölcsön</t>
  </si>
  <si>
    <t>Lakáshoz jutás és fenntartás</t>
  </si>
  <si>
    <t>Magánsz. komm. adója</t>
  </si>
  <si>
    <t>Kölcsön visszatérítés</t>
  </si>
  <si>
    <t>Felh. célú Áfa</t>
  </si>
  <si>
    <t>1.b Melléklet</t>
  </si>
  <si>
    <t>Könyv beszerzés</t>
  </si>
  <si>
    <t>Folyóirat beszerzés</t>
  </si>
  <si>
    <t>Egyéb információ hordozó beszerzése</t>
  </si>
  <si>
    <t>Nem adatátviteli célú távközlési díjak</t>
  </si>
  <si>
    <t>Adatátviteli célú távközlési díjak</t>
  </si>
  <si>
    <t>Értékesített tárgyi eszközök, immateriális javak áfa befizetése</t>
  </si>
  <si>
    <t>- Nemesvidi Tagóvoda</t>
  </si>
  <si>
    <t>- Nemesvidi Tagiskola</t>
  </si>
  <si>
    <t>Sajátos felhalmozási és tőkejellegű bevételei</t>
  </si>
  <si>
    <t>Egyéb üzemeltetési, fenntartási kiadások postaköltség, szemétszállítás, intézményüzemeltetés</t>
  </si>
  <si>
    <t>Vagyon-, személyi-, egyéb biztosítások</t>
  </si>
  <si>
    <t>Szellemi tevékenység végzésére kif. (könyvvizsg.)</t>
  </si>
  <si>
    <t>Kiszámlázott termékek és szolgálátatások Áfa befizetése</t>
  </si>
  <si>
    <t xml:space="preserve">            Somogyi egyetemistákért alapít.</t>
  </si>
  <si>
    <t>Gyék eszközbeszerzés a bérleti díj terhére</t>
  </si>
  <si>
    <t>Me.:ezer Ft</t>
  </si>
  <si>
    <t>Támogatás értékű működési célú bevétel</t>
  </si>
  <si>
    <t>Különféle költségvetési befizetési köt. (normatív állami hozzájárulás visszautalása)</t>
  </si>
  <si>
    <t xml:space="preserve">            Bursa</t>
  </si>
  <si>
    <t>Adósságcsökkentési támogatás</t>
  </si>
  <si>
    <t>Lakbértámogatás</t>
  </si>
  <si>
    <t>Dózsa György u. 13. parkoló építés</t>
  </si>
  <si>
    <t>Csibészke Grund felújítása</t>
  </si>
  <si>
    <t xml:space="preserve">                Női labdarúgás</t>
  </si>
  <si>
    <t>- Egységes Pedagógia Sz.</t>
  </si>
  <si>
    <t>Szakképző</t>
  </si>
  <si>
    <t>Tám. Ért. Felhalm.bevétel</t>
  </si>
  <si>
    <t>Berzsenyi Dániel Gimn</t>
  </si>
  <si>
    <t xml:space="preserve">                -Tenisz</t>
  </si>
  <si>
    <t xml:space="preserve">               - Sakk</t>
  </si>
  <si>
    <t xml:space="preserve">               - Birkózás</t>
  </si>
  <si>
    <t xml:space="preserve">               - Kézilabda</t>
  </si>
  <si>
    <t>Kiegészítő Gyermekvédelmi tám.</t>
  </si>
  <si>
    <r>
      <t xml:space="preserve">          </t>
    </r>
    <r>
      <rPr>
        <b/>
        <sz val="10"/>
        <rFont val="Times New Roman"/>
        <family val="1"/>
      </rPr>
      <t xml:space="preserve">      MVSZSE:</t>
    </r>
  </si>
  <si>
    <t xml:space="preserve">                Roncsderby autósport</t>
  </si>
  <si>
    <t xml:space="preserve">                Utánpótlás Nev Kp.</t>
  </si>
  <si>
    <t xml:space="preserve">               - Kosárlabda</t>
  </si>
  <si>
    <t xml:space="preserve">                -Küzdő sport</t>
  </si>
  <si>
    <t xml:space="preserve">               - Úszószakosztály</t>
  </si>
  <si>
    <t xml:space="preserve">               -Férfi kézilabda</t>
  </si>
  <si>
    <t>Vízhálózat felújítás DRV</t>
  </si>
  <si>
    <t>Piac és Hársfa utca nyugati oldal járda tervezése és építése</t>
  </si>
  <si>
    <t>Marcali Gyógyfürdő és Szabadidőközpont szolgáltatási színvonalának fejlesztése, új 200 m3-es gyógymedence építése</t>
  </si>
  <si>
    <t>Marcali Városi Helytörténeti Múzem épületének felújítása, emelet ráépítés, és Galéria kialakítása</t>
  </si>
  <si>
    <t>Műalkotás beszerzés városi galériába</t>
  </si>
  <si>
    <t>EU-s projektek előkészítése</t>
  </si>
  <si>
    <t>Kazinczy utca összekötése a Piac utcával</t>
  </si>
  <si>
    <t>Négy részönkormányzati kultúrház felújítása</t>
  </si>
  <si>
    <t xml:space="preserve">                MVFC utánpótlás</t>
  </si>
  <si>
    <t>- Mikszáth U.Ált.Iskola</t>
  </si>
  <si>
    <t>-Kulturális Közp.</t>
  </si>
  <si>
    <t>-Városi Könyvtár</t>
  </si>
  <si>
    <t xml:space="preserve">              ebből pályázati önrész</t>
  </si>
  <si>
    <t xml:space="preserve">Turisztikai egyesület </t>
  </si>
  <si>
    <t>Hőszolgáltatás /Noszlopy, Mikszáth, Gimnázium , Óvoda /</t>
  </si>
  <si>
    <t>Me..ezer Ft</t>
  </si>
  <si>
    <t xml:space="preserve">              Támogatások </t>
  </si>
  <si>
    <t xml:space="preserve">               Működési bevételek</t>
  </si>
  <si>
    <t xml:space="preserve">             Véglegesen átvett pénzeszközök</t>
  </si>
  <si>
    <t xml:space="preserve">            Hitelek</t>
  </si>
  <si>
    <t xml:space="preserve">             Hosszú lejáratú hiteltörlesztés(fejlesztési)</t>
  </si>
  <si>
    <t>ezer Ft</t>
  </si>
  <si>
    <t>Központi támogatás</t>
  </si>
  <si>
    <t>Önkormányzati támogatás</t>
  </si>
  <si>
    <t>Romanap előkészítése</t>
  </si>
  <si>
    <t>Cigány tanulók ösztöndíj támogatása</t>
  </si>
  <si>
    <t>Dologi kiadásokra</t>
  </si>
  <si>
    <t xml:space="preserve">     Ebből:</t>
  </si>
  <si>
    <t>Könyv, folyóirat</t>
  </si>
  <si>
    <t>Postaköltség</t>
  </si>
  <si>
    <t>Reprezentáció</t>
  </si>
  <si>
    <t>Egyéb üzemeltetési kiadás</t>
  </si>
  <si>
    <t>Kiadás összesen:</t>
  </si>
  <si>
    <t>Munkaadói járulék</t>
  </si>
  <si>
    <t>Marcali Bűnmegelőzési Alapítvány</t>
  </si>
  <si>
    <t>Működési célú hiteltörlesztés
 (kamat)</t>
  </si>
  <si>
    <t>Fürdő és Szabadidő Központ</t>
  </si>
  <si>
    <t xml:space="preserve">Bevételek összesen </t>
  </si>
  <si>
    <t>Kiadások összesen:  /1-2/</t>
  </si>
  <si>
    <t>6. sz. Melléklet</t>
  </si>
  <si>
    <t>3/a. sz. Melléklet</t>
  </si>
  <si>
    <t>Szállítási szolgáltatás</t>
  </si>
  <si>
    <t>Működési célú pénzeszközátvétel</t>
  </si>
  <si>
    <t>Karbantartás, kisjavítás,szolgáltatás</t>
  </si>
  <si>
    <t>Marcali Városi Önkormányzat 2009.évi bevételeiről és kiadásairól</t>
  </si>
  <si>
    <t>I. Működési célú (folyó) bevételek, működési célú (folyó) kiadások mérlege
(Önkormányzati szinten 2009)</t>
  </si>
  <si>
    <t>II. Tőkejellegű bevételek és kiadások mérlege
(Önkormányzati szinten 2009)</t>
  </si>
  <si>
    <t>Vásárolt élelemezés</t>
  </si>
  <si>
    <t xml:space="preserve">Teljesítés </t>
  </si>
  <si>
    <t xml:space="preserve">                Lovas Szakosztály</t>
  </si>
  <si>
    <t xml:space="preserve">Egyéb dologi kiadás  </t>
  </si>
  <si>
    <t>Óvodáztatási támogatás</t>
  </si>
  <si>
    <t>PPP tanuszoda</t>
  </si>
  <si>
    <t>Marcali Városi Önkormányzat 2009. évi</t>
  </si>
  <si>
    <t>beruházási kiadásai</t>
  </si>
  <si>
    <t>Önkormány-zati forrás</t>
  </si>
  <si>
    <t>Külső forrás</t>
  </si>
  <si>
    <t>Külső forrás megnevezése</t>
  </si>
  <si>
    <t>Marcali város területének bel és csapadékvíz elvezetése</t>
  </si>
  <si>
    <t>DDOP 5.1.5 b</t>
  </si>
  <si>
    <t>Kisgombai u. szennyvíz</t>
  </si>
  <si>
    <t>TEKI 2008</t>
  </si>
  <si>
    <t>Szennyvízcsatlakozások kiépítése (Széchenyi u. 31., 33.)</t>
  </si>
  <si>
    <t>Települési bel- és külterületi vízrendezés</t>
  </si>
  <si>
    <t>DDOP 5.1.5.B</t>
  </si>
  <si>
    <t>Május 1. u. K-i oldal csapadékvíz-elvezetés</t>
  </si>
  <si>
    <t>Honvéd u. csapadékvíz-elvezetés tervezés</t>
  </si>
  <si>
    <t>Karikás F. u. - Hunyadi u. csapadékvíz-elvezetés tervezés</t>
  </si>
  <si>
    <t>Bartók B. u. 26-tól Kazinczy u. 26-ig árok betonburkolás</t>
  </si>
  <si>
    <t>Rózsa u. D-i oldal 4 db áteresz kiépítés</t>
  </si>
  <si>
    <t>Nagypincei u. szennyvízelvezetés</t>
  </si>
  <si>
    <t>Marcali - Boronka kerékpárút építése</t>
  </si>
  <si>
    <t>DDOP 5.1.1.</t>
  </si>
  <si>
    <t>68-as út Szigetvári – Széchenyi utcák lámpás csomópont kiépítése, Kossuth-Rákóczi utcák kereszteződésének szélesítése</t>
  </si>
  <si>
    <t>DDOP 5.1.3.c</t>
  </si>
  <si>
    <t>Épülő Tesco-nál gyalogos átkelőhely és fényjelző tervezése</t>
  </si>
  <si>
    <t>Gyóta autóbusz sziget öblözettel tervezés, kivitelezés</t>
  </si>
  <si>
    <t>Központi temetőben megközelítő út aszfaltozása a ravatalozóig</t>
  </si>
  <si>
    <t>Gábor Á. U. 2-4., Múzeum köz garázssor, Széchenyi u. 21-23.</t>
  </si>
  <si>
    <t>részvény átruházás</t>
  </si>
  <si>
    <t xml:space="preserve">Madách-Alkotmány u., Sport u. Széchenyi ltp., Kossuth L. u. </t>
  </si>
  <si>
    <t>Kisgombai u. hálózatbővítés, Boronka díszvilágítás, Boronka játszótér, Tavasz u. közvilágítás fejlesztés, Kossuth L. u. bővítés, Szabadság Park</t>
  </si>
  <si>
    <t xml:space="preserve">részvény átruházás </t>
  </si>
  <si>
    <t>DDOP 2.1.1.d</t>
  </si>
  <si>
    <t>DDOP 4.1.1.D</t>
  </si>
  <si>
    <t>DDOP 4.1.1.A</t>
  </si>
  <si>
    <t>Marcali, Nagyatád, Barcs, Kadarkút városokkal TISZK létrehozása</t>
  </si>
  <si>
    <t>TÁMOP 2.2.3</t>
  </si>
  <si>
    <t>Balatoni komplex turisztikai termékcsomagok kialakítása</t>
  </si>
  <si>
    <t>DDOP 2.1.1D</t>
  </si>
  <si>
    <t>Balatoni desztináció menedzsment szervezetek kialakítása</t>
  </si>
  <si>
    <t>85% DDOP 2.1.3C + partner önkormányzatok</t>
  </si>
  <si>
    <t>Intézményi akadálymentesítés</t>
  </si>
  <si>
    <t>DDOP 3.1.1</t>
  </si>
  <si>
    <t>Integrált kis- és mikrotérségi oktatási hálózatok és központjaik fejlesztése</t>
  </si>
  <si>
    <t>DDOP 3.1.2</t>
  </si>
  <si>
    <t>Táncsics utca szociális városrehabilitáció</t>
  </si>
  <si>
    <t>DDOP4.1.2.A</t>
  </si>
  <si>
    <t>Villamosenergi hálózatfejlesztés</t>
  </si>
  <si>
    <t>Pénzügyi nyilvántartó program</t>
  </si>
  <si>
    <t>ÁROP</t>
  </si>
  <si>
    <t>Környezetvédelmi-, hulladékgazdálkodási program, vízelhárítási terv felülvizsgálata</t>
  </si>
  <si>
    <t>Információs várostérkép</t>
  </si>
  <si>
    <t>Urnafal építés központi temetőben</t>
  </si>
  <si>
    <t>Kerítés és urnafal építése a gombai temetőben</t>
  </si>
  <si>
    <t>Marcali fürdőben strandröplabda pálya építése</t>
  </si>
  <si>
    <t>Marcali-Boronka közötti kerékpárút geodéziai bemérése</t>
  </si>
  <si>
    <t>Sportpálya villamos energia kiépítés</t>
  </si>
  <si>
    <t>5 sz. Melléklet</t>
  </si>
  <si>
    <t>TEUT</t>
  </si>
  <si>
    <t>Lenin u. 4. előtt járda felújítás</t>
  </si>
  <si>
    <t>Széchenyi 23-25 előtt zúzottköves út és parkoló felújítása, vízelvezetés</t>
  </si>
  <si>
    <t>Damjanich u. felújítása</t>
  </si>
  <si>
    <t>Móra F. u. aszfaltburkolatának felújítása a Széchenyi és a Marczali H. u. között</t>
  </si>
  <si>
    <t>Marcali Szakképző Iskola vis major helyreállítás</t>
  </si>
  <si>
    <t>Fakivágás a központi temetőben</t>
  </si>
  <si>
    <t>Fásítási koncepció készítése</t>
  </si>
  <si>
    <t>Udvari épület felújítása</t>
  </si>
  <si>
    <t>Nyomtatvány, irodaszer</t>
  </si>
  <si>
    <t xml:space="preserve">            Kis értékű tárgyi eszköz</t>
  </si>
  <si>
    <t>Eszközbeszerzés</t>
  </si>
  <si>
    <t>Irodaszer , nyomtatvány</t>
  </si>
  <si>
    <t>Kis értékű tárgyi eszköz</t>
  </si>
  <si>
    <t xml:space="preserve">Könyv beszerzés </t>
  </si>
  <si>
    <t>Nem adatátviteli célú távközl.díj</t>
  </si>
  <si>
    <t>Egyéb kommunikációs szolgáltatás</t>
  </si>
  <si>
    <t>Vásárolt termékek, szolgáltatások ÁFA</t>
  </si>
  <si>
    <t>Kötvénykibocsátás</t>
  </si>
  <si>
    <t>Kötvény</t>
  </si>
  <si>
    <t>Sport pályázat</t>
  </si>
  <si>
    <t xml:space="preserve">             Támogatási kölcsönök nyújtása</t>
  </si>
  <si>
    <t>Támogatási kölcsönök nyújtása</t>
  </si>
  <si>
    <t>Kölcsönök</t>
  </si>
  <si>
    <t>Közmű fejlesztési hozzájárulás</t>
  </si>
  <si>
    <t>Szigetvári utca keleti oldalán a külterület határától a Dózsa György utcáig osztott kerékpár és gyalogút építése</t>
  </si>
  <si>
    <t>DDOP</t>
  </si>
  <si>
    <t>Városközpont funkcióbővítő megújítása</t>
  </si>
  <si>
    <t>Mérnöki szoftvervásárlás</t>
  </si>
  <si>
    <t>Kistérségi iroda bútor beszerzés</t>
  </si>
  <si>
    <t>Barnamezős terület éves monitoring jelentés elkészíttetése</t>
  </si>
  <si>
    <t>Közösségi buszbeszerzés</t>
  </si>
  <si>
    <t>ÖM</t>
  </si>
  <si>
    <t>21.</t>
  </si>
  <si>
    <t>Kisfaludy utca felújítása</t>
  </si>
  <si>
    <t>TRFC</t>
  </si>
  <si>
    <t>Bölcsőde épület felújítás</t>
  </si>
  <si>
    <t>Múzeum köz 12-18. panel homlokzat hőszigetelés</t>
  </si>
  <si>
    <t>ÖM, Társasház</t>
  </si>
  <si>
    <t>Mikszáth K. utcai Általános iskola épületfelújítás, lapostető szigetelés</t>
  </si>
  <si>
    <t>Polgármesteri Hivatal villamos energia hálózat felújítás</t>
  </si>
  <si>
    <t>Marcali Város Önkormányzat Polgármesteri Hivatalának</t>
  </si>
  <si>
    <t xml:space="preserve">Marcali, Barcs, Kadarkút, Nagyatád Szakképzés -szervezési Társulás </t>
  </si>
  <si>
    <t>mint részben önálló intézményének 2009. évi működési kiadásai</t>
  </si>
  <si>
    <r>
      <t xml:space="preserve">                          </t>
    </r>
    <r>
      <rPr>
        <b/>
        <u val="single"/>
        <sz val="12"/>
        <rFont val="Times New Roman"/>
        <family val="1"/>
      </rPr>
      <t>3. sz. Mellékle</t>
    </r>
    <r>
      <rPr>
        <b/>
        <sz val="12"/>
        <rFont val="Times New Roman"/>
        <family val="1"/>
      </rPr>
      <t>t</t>
    </r>
  </si>
  <si>
    <t xml:space="preserve"> Marcali Városi Önkormányzat Polgármesteri Hivatalának 2009. évi működési kiadásai</t>
  </si>
  <si>
    <t xml:space="preserve">                  Marcali Városi Cigány Kisebbségi Önkormányzat</t>
  </si>
  <si>
    <t xml:space="preserve">         2009. évi  bevételei és kiadásai</t>
  </si>
  <si>
    <t>9. sz. melléklet</t>
  </si>
  <si>
    <t>Általános és céltartalék felhasználásáról</t>
  </si>
  <si>
    <t>Me.:</t>
  </si>
  <si>
    <t>Sorszám</t>
  </si>
  <si>
    <t>Célja</t>
  </si>
  <si>
    <t>Összege</t>
  </si>
  <si>
    <t>Általános tartalék</t>
  </si>
  <si>
    <t>Év során előre nem látható események fedezetére</t>
  </si>
  <si>
    <t>Céltartalék (3.+..13.)</t>
  </si>
  <si>
    <t>Városrészi önkormányzatok működési támogatása</t>
  </si>
  <si>
    <t>Városrészi önkormányzatok fejlesztési támogatása</t>
  </si>
  <si>
    <t>Szociális Bizottság rendelkezésére álló támogatás</t>
  </si>
  <si>
    <t>Kötvényből a következő év fejlesztéseihez felhasználható</t>
  </si>
  <si>
    <t>Hivatal kiadásaiból 4% csökkentés</t>
  </si>
  <si>
    <t>Intézmények kiadásaiból 4% csökkentés</t>
  </si>
  <si>
    <t xml:space="preserve">Oktatási pályázat </t>
  </si>
  <si>
    <t xml:space="preserve">Közműv. érdekeltség növelés </t>
  </si>
  <si>
    <t>Városi ünnepségek</t>
  </si>
  <si>
    <t>13.havi bér+járulék</t>
  </si>
  <si>
    <t>Összesen (1+2):</t>
  </si>
  <si>
    <t xml:space="preserve"> Ezer forintban !</t>
  </si>
  <si>
    <t>Sor-szám</t>
  </si>
  <si>
    <t>10. sz. melléklet</t>
  </si>
  <si>
    <t>Többéves kihatással járó döntésekből származó kötelezettségek</t>
  </si>
  <si>
    <t>célok szerint évenkénti bontásban</t>
  </si>
  <si>
    <t xml:space="preserve"> Ezer forintban </t>
  </si>
  <si>
    <t>Kötelezettség</t>
  </si>
  <si>
    <t>Köt. váll.</t>
  </si>
  <si>
    <t>Kiadás vonzata évenként</t>
  </si>
  <si>
    <t>Összesen</t>
  </si>
  <si>
    <t>jogcíme</t>
  </si>
  <si>
    <t xml:space="preserve"> éve</t>
  </si>
  <si>
    <t xml:space="preserve"> (4+5+6+7+8)</t>
  </si>
  <si>
    <t>Felhalmozási célú hiteltörlesztés (tőke+kamat)</t>
  </si>
  <si>
    <t>XXI. sz. Iskola hitel</t>
  </si>
  <si>
    <t>Opel Vectra</t>
  </si>
  <si>
    <t>Renault Kangoo</t>
  </si>
  <si>
    <t>Suzuki</t>
  </si>
  <si>
    <t>Tűzoltó autó beszerzés</t>
  </si>
  <si>
    <t>GAMESZ autó beszerzés</t>
  </si>
  <si>
    <t>Fejlesztési hitel</t>
  </si>
  <si>
    <t xml:space="preserve">Összesen </t>
  </si>
  <si>
    <t>a Polgármesteri Hivatal és az önkormányzat</t>
  </si>
  <si>
    <t>irányítása alá tartozó költségvetési szervek</t>
  </si>
  <si>
    <t xml:space="preserve"> Létszám: fő</t>
  </si>
  <si>
    <t xml:space="preserve">I n t é z m é n y </t>
  </si>
  <si>
    <t>Teljes m.időben</t>
  </si>
  <si>
    <t>Részmunkaidőben</t>
  </si>
  <si>
    <t>sz.</t>
  </si>
  <si>
    <t>létszámke-ret ered.ei</t>
  </si>
  <si>
    <t>Berzsenyi Dániel Gimnázium</t>
  </si>
  <si>
    <t>Noszlopy G. Ált. iskola</t>
  </si>
  <si>
    <t>- Nemesvidi tagiskola</t>
  </si>
  <si>
    <t>- Nevelési Tanácsadó</t>
  </si>
  <si>
    <t>Óvodai Központ</t>
  </si>
  <si>
    <t>Nemesvidi tagóvoda</t>
  </si>
  <si>
    <t>Marcali Szakképző Iskola</t>
  </si>
  <si>
    <t>Szociális és Eü. Szolgáltató</t>
  </si>
  <si>
    <t>Művelődési Központ</t>
  </si>
  <si>
    <t>-  TV</t>
  </si>
  <si>
    <t>Városi Tűzoltóparancsnokság</t>
  </si>
  <si>
    <t>Gyógyfürdő és Szabadidőközpont</t>
  </si>
  <si>
    <t>Dél-Balatoni Szennyvízelv.</t>
  </si>
  <si>
    <t xml:space="preserve">    12.</t>
  </si>
  <si>
    <t>Városi Kórház</t>
  </si>
  <si>
    <t>Marcali,Barcs,Kadarkút,    Nagyatád Szakképzés-szervezés Társulás</t>
  </si>
  <si>
    <t xml:space="preserve">      Összesen:</t>
  </si>
  <si>
    <t>GAMESZ átlag</t>
  </si>
  <si>
    <t>2009. évi engedélyezett létszámáról</t>
  </si>
  <si>
    <t xml:space="preserve">      11. sz. Melléklet</t>
  </si>
  <si>
    <t xml:space="preserve">2009 évi kv. </t>
  </si>
  <si>
    <t>2012-</t>
  </si>
  <si>
    <t>Béke u. É.oldal, Marczali H.u. 6.sz.,  Templom u. csapadékvíz-elvezetés</t>
  </si>
  <si>
    <t>Fedett tanuszodához korlátok gyártása és elhelyezése</t>
  </si>
  <si>
    <t>Közterületi térfigyelő rendszer kiépítése</t>
  </si>
  <si>
    <t>A fenti létszámon túl az intézmények várhatóan az alábbiak szerint foglalkoztatnak közhasznú, közcélú munkásokat:</t>
  </si>
  <si>
    <t>2009. évi mód. előir.</t>
  </si>
  <si>
    <t xml:space="preserve">                                     Marcali Városi Önkormányzat Intézményeinek 2009. évi bevételeiről és kiadásairól                 Me: ezer Ft</t>
  </si>
  <si>
    <t>2009. évi  módosít. előir.</t>
  </si>
  <si>
    <t>2009. évi mód.előir.</t>
  </si>
  <si>
    <t>2009. évi mód előir.</t>
  </si>
  <si>
    <t>2009. évi mód.ei</t>
  </si>
  <si>
    <t>Me:ezer Ft</t>
  </si>
  <si>
    <t>Me.ezer Ft</t>
  </si>
  <si>
    <t>Me. Ezer Ft</t>
  </si>
  <si>
    <t>2009. évi  mód. előir.</t>
  </si>
  <si>
    <t>2009. évi mód.ei.</t>
  </si>
  <si>
    <t>2009. évi 
mód ei.</t>
  </si>
  <si>
    <t>foglalkoz-tatott  eredeti ei</t>
  </si>
  <si>
    <t>foglalkoz-tatott eredeti ei</t>
  </si>
  <si>
    <t>létszám-keret mód.ei</t>
  </si>
  <si>
    <t>foglalkoz-tatott mód. ei</t>
  </si>
  <si>
    <t>foglalkoz-tatott  mód.ei</t>
  </si>
  <si>
    <t>2009. évi  módosított ei.</t>
  </si>
  <si>
    <t>TEKI</t>
  </si>
  <si>
    <t>CÉDE</t>
  </si>
  <si>
    <t>Magyarország-Horvátország IPA Határon Átnyuló Együttmüködési Program</t>
  </si>
  <si>
    <t>IPA</t>
  </si>
  <si>
    <t>Berzsenyi játszótér felújítása</t>
  </si>
  <si>
    <t>Kert utca felújítása</t>
  </si>
  <si>
    <t>Szeged utca felújítása</t>
  </si>
  <si>
    <t>24.</t>
  </si>
  <si>
    <t>Közterületi térfigyelő rendszer bővítése</t>
  </si>
  <si>
    <t>25.</t>
  </si>
  <si>
    <t>Renault Kangoo vásárlás</t>
  </si>
  <si>
    <t>26.</t>
  </si>
  <si>
    <t>Hunyadi utca 1 ingatlan vásárlás</t>
  </si>
  <si>
    <t>27.</t>
  </si>
  <si>
    <t>Váczi utca 38. ingatlan vásárlás</t>
  </si>
  <si>
    <t xml:space="preserve">             Ebből:aktív korúak támogatása </t>
  </si>
  <si>
    <t xml:space="preserve">                          Ebböl: lakosságnak kamattámogatásra </t>
  </si>
  <si>
    <t xml:space="preserve">                          Ebböl: lakosságnak kamattámogatásra</t>
  </si>
  <si>
    <t>2009. évi   előirányzat</t>
  </si>
  <si>
    <t>2009 évi  előirányzat</t>
  </si>
  <si>
    <t>2009. évi  előirányzat</t>
  </si>
  <si>
    <t>2009. évi előirányzat</t>
  </si>
  <si>
    <t>2009 évi előirányzat</t>
  </si>
  <si>
    <t>Berzsenyi utca felújítása Lenin utcától Kazinczy utcáig</t>
  </si>
  <si>
    <t>Berzsenyi utca felújítása Kazinczy utcától Szcéchenyi utcáig</t>
  </si>
  <si>
    <t>Fürdő és Szabadidőközpont</t>
  </si>
  <si>
    <t>az 17/2009 (VI.26.) számú rendelethez</t>
  </si>
  <si>
    <t>az 17/2009.( VI.26.) számú rendelethez</t>
  </si>
  <si>
    <t>az 17/2009. (VI.26. ) számú rendelethez</t>
  </si>
  <si>
    <t>az 17/2009. ( VI.26. ) számú rendelethez</t>
  </si>
  <si>
    <t>az 17/2009.(VI.26.) számú rendelethez</t>
  </si>
  <si>
    <t>az 17/2009. (VI.26.) számú rendelethez</t>
  </si>
  <si>
    <t>az 17/2009 (VI.26.) sz. rendelethez</t>
  </si>
  <si>
    <t>az17/2009.(VI.26.) számú rendelethez</t>
  </si>
  <si>
    <t>az  172009. (VI.26.) sz. rendelethez</t>
  </si>
  <si>
    <t>az  17/2009 (VI.26.) számú rendelethez</t>
  </si>
  <si>
    <t xml:space="preserve">Felhalmozási célú támogatás </t>
  </si>
  <si>
    <t>Működési célú támogatás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</si>
</sst>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"/>
    <numFmt numFmtId="168" formatCode="#"/>
    <numFmt numFmtId="169" formatCode="#,##0.0"/>
    <numFmt numFmtId="170" formatCode="#,##0.000"/>
    <numFmt numFmtId="171" formatCode="0.0%"/>
    <numFmt numFmtId="172" formatCode="0.000%"/>
    <numFmt numFmtId="173" formatCode="0.0000%"/>
    <numFmt numFmtId="174" formatCode="_-* #,##0.000\ _F_t_-;\-* #,##0.000\ _F_t_-;_-* &quot;-&quot;??\ _F_t_-;_-@_-"/>
    <numFmt numFmtId="175" formatCode="_-* #,##0.0000\ _F_t_-;\-* #,##0.0000\ _F_t_-;_-* &quot;-&quot;??\ _F_t_-;_-@_-"/>
    <numFmt numFmtId="176" formatCode="#,##0\ _F_t"/>
    <numFmt numFmtId="177" formatCode="#,##0.0000\ _F_t"/>
    <numFmt numFmtId="178" formatCode="#,##0.0000"/>
  </numFmts>
  <fonts count="5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 CE"/>
      <family val="0"/>
    </font>
    <font>
      <b/>
      <i/>
      <sz val="11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sz val="10"/>
      <color indexed="53"/>
      <name val="Arial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0"/>
      <color indexed="14"/>
      <name val="Arial"/>
      <family val="0"/>
    </font>
    <font>
      <b/>
      <sz val="10"/>
      <name val="Arial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name val="Arial"/>
      <family val="0"/>
    </font>
    <font>
      <sz val="10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1"/>
      <name val="Times New Roman"/>
      <family val="1"/>
    </font>
    <font>
      <sz val="11"/>
      <name val="Arial"/>
      <family val="2"/>
    </font>
    <font>
      <b/>
      <u val="single"/>
      <sz val="10"/>
      <name val="Times New Roman CE"/>
      <family val="0"/>
    </font>
    <font>
      <i/>
      <sz val="11"/>
      <name val="Times New Roman CE"/>
      <family val="1"/>
    </font>
    <font>
      <b/>
      <sz val="11"/>
      <name val="Times New Roman CE"/>
      <family val="1"/>
    </font>
    <font>
      <b/>
      <sz val="9"/>
      <name val="Times New Roman CE"/>
      <family val="1"/>
    </font>
    <font>
      <sz val="11"/>
      <name val="Times New Roman CE"/>
      <family val="1"/>
    </font>
    <font>
      <sz val="12"/>
      <name val="Times New Roman CE"/>
      <family val="0"/>
    </font>
    <font>
      <b/>
      <u val="single"/>
      <sz val="12"/>
      <name val="Times New Roman CE"/>
      <family val="0"/>
    </font>
    <font>
      <b/>
      <i/>
      <sz val="10"/>
      <name val="Times New Roman CE"/>
      <family val="0"/>
    </font>
    <font>
      <i/>
      <sz val="10"/>
      <name val="Times New Roman"/>
      <family val="1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22"/>
      </patternFill>
    </fill>
    <fill>
      <patternFill patternType="lightHorizontal"/>
    </fill>
  </fills>
  <borders count="1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medium"/>
      <bottom style="thick"/>
    </border>
    <border>
      <left style="thick"/>
      <right style="thin"/>
      <top style="thick"/>
      <bottom style="thin"/>
    </border>
    <border>
      <left style="thick"/>
      <right>
        <color indexed="63"/>
      </right>
      <top style="medium"/>
      <bottom style="medium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 style="medium"/>
      <bottom style="medium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medium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ck"/>
      <right style="medium"/>
      <top style="thin"/>
      <bottom style="thick"/>
    </border>
    <border>
      <left style="thin"/>
      <right style="thin"/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ck"/>
      <bottom style="thin"/>
    </border>
    <border>
      <left style="thin"/>
      <right style="thick"/>
      <top style="medium"/>
      <bottom style="medium"/>
    </border>
    <border>
      <left style="thin"/>
      <right style="thick"/>
      <top style="medium"/>
      <bottom style="thick"/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/>
      <right style="medium"/>
      <top style="thick"/>
      <bottom style="medium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ck"/>
    </border>
    <border>
      <left style="thin"/>
      <right style="thick"/>
      <top style="thick"/>
      <bottom style="thin"/>
    </border>
    <border>
      <left style="medium"/>
      <right style="medium"/>
      <top style="thin"/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17" borderId="7" applyNumberFormat="0" applyFon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4" fillId="4" borderId="0" applyNumberFormat="0" applyBorder="0" applyAlignment="0" applyProtection="0"/>
    <xf numFmtId="0" fontId="35" fillId="22" borderId="8" applyNumberFormat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2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9" fillId="23" borderId="0" applyNumberFormat="0" applyBorder="0" applyAlignment="0" applyProtection="0"/>
    <xf numFmtId="0" fontId="40" fillId="22" borderId="1" applyNumberFormat="0" applyAlignment="0" applyProtection="0"/>
    <xf numFmtId="9" fontId="0" fillId="0" borderId="0" applyFont="0" applyFill="0" applyBorder="0" applyAlignment="0" applyProtection="0"/>
  </cellStyleXfs>
  <cellXfs count="90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vertical="top" wrapText="1"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4" fillId="22" borderId="11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9" fillId="0" borderId="13" xfId="0" applyFont="1" applyBorder="1" applyAlignment="1">
      <alignment horizontal="left" vertical="top" wrapText="1"/>
    </xf>
    <xf numFmtId="1" fontId="0" fillId="0" borderId="0" xfId="0" applyNumberFormat="1" applyAlignment="1">
      <alignment wrapText="1"/>
    </xf>
    <xf numFmtId="0" fontId="6" fillId="0" borderId="11" xfId="0" applyFont="1" applyBorder="1" applyAlignment="1">
      <alignment vertical="top" wrapText="1"/>
    </xf>
    <xf numFmtId="1" fontId="0" fillId="0" borderId="0" xfId="0" applyNumberFormat="1" applyBorder="1" applyAlignment="1">
      <alignment wrapText="1"/>
    </xf>
    <xf numFmtId="3" fontId="1" fillId="0" borderId="11" xfId="0" applyNumberFormat="1" applyFont="1" applyBorder="1" applyAlignment="1">
      <alignment horizontal="right" wrapText="1"/>
    </xf>
    <xf numFmtId="3" fontId="1" fillId="0" borderId="11" xfId="0" applyNumberFormat="1" applyFont="1" applyBorder="1" applyAlignment="1">
      <alignment horizontal="right" vertical="top" wrapText="1"/>
    </xf>
    <xf numFmtId="3" fontId="4" fillId="0" borderId="11" xfId="0" applyNumberFormat="1" applyFont="1" applyBorder="1" applyAlignment="1">
      <alignment horizontal="right" wrapText="1"/>
    </xf>
    <xf numFmtId="3" fontId="4" fillId="22" borderId="11" xfId="0" applyNumberFormat="1" applyFont="1" applyFill="1" applyBorder="1" applyAlignment="1">
      <alignment horizontal="right" wrapText="1"/>
    </xf>
    <xf numFmtId="3" fontId="4" fillId="0" borderId="13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1" fillId="24" borderId="11" xfId="0" applyFont="1" applyFill="1" applyBorder="1" applyAlignment="1">
      <alignment horizontal="center" vertical="top" wrapText="1" shrinkToFit="1"/>
    </xf>
    <xf numFmtId="10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4" fillId="22" borderId="14" xfId="0" applyFont="1" applyFill="1" applyBorder="1" applyAlignment="1">
      <alignment horizontal="center" vertical="center" wrapText="1"/>
    </xf>
    <xf numFmtId="0" fontId="4" fillId="22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67" fontId="13" fillId="0" borderId="0" xfId="56" applyNumberFormat="1" applyAlignment="1">
      <alignment vertical="center" wrapText="1"/>
      <protection/>
    </xf>
    <xf numFmtId="167" fontId="15" fillId="0" borderId="0" xfId="56" applyNumberFormat="1" applyFont="1" applyAlignment="1">
      <alignment horizontal="centerContinuous" vertical="center" wrapText="1"/>
      <protection/>
    </xf>
    <xf numFmtId="167" fontId="13" fillId="0" borderId="0" xfId="56" applyNumberFormat="1" applyAlignment="1">
      <alignment horizontal="centerContinuous" vertical="center"/>
      <protection/>
    </xf>
    <xf numFmtId="167" fontId="14" fillId="0" borderId="0" xfId="56" applyNumberFormat="1" applyFont="1" applyAlignment="1">
      <alignment horizontal="right" vertical="center"/>
      <protection/>
    </xf>
    <xf numFmtId="167" fontId="16" fillId="0" borderId="0" xfId="56" applyNumberFormat="1" applyFont="1" applyAlignment="1">
      <alignment horizontal="center" vertical="center" wrapText="1"/>
      <protection/>
    </xf>
    <xf numFmtId="167" fontId="13" fillId="0" borderId="0" xfId="56" applyNumberFormat="1" applyAlignment="1">
      <alignment horizontal="center" vertical="center" wrapText="1"/>
      <protection/>
    </xf>
    <xf numFmtId="167" fontId="13" fillId="0" borderId="0" xfId="57" applyNumberFormat="1" applyAlignment="1">
      <alignment vertical="center" wrapText="1"/>
      <protection/>
    </xf>
    <xf numFmtId="167" fontId="15" fillId="0" borderId="0" xfId="57" applyNumberFormat="1" applyFont="1" applyAlignment="1">
      <alignment horizontal="centerContinuous" vertical="center" wrapText="1"/>
      <protection/>
    </xf>
    <xf numFmtId="167" fontId="13" fillId="0" borderId="0" xfId="57" applyNumberFormat="1" applyAlignment="1">
      <alignment horizontal="centerContinuous" vertical="center"/>
      <protection/>
    </xf>
    <xf numFmtId="167" fontId="14" fillId="0" borderId="0" xfId="57" applyNumberFormat="1" applyFont="1" applyAlignment="1">
      <alignment horizontal="right" vertical="center"/>
      <protection/>
    </xf>
    <xf numFmtId="167" fontId="16" fillId="0" borderId="0" xfId="57" applyNumberFormat="1" applyFont="1" applyAlignment="1">
      <alignment horizontal="center" vertical="center" wrapText="1"/>
      <protection/>
    </xf>
    <xf numFmtId="167" fontId="13" fillId="0" borderId="0" xfId="57" applyNumberFormat="1" applyAlignment="1">
      <alignment horizontal="center" vertical="center" wrapText="1"/>
      <protection/>
    </xf>
    <xf numFmtId="3" fontId="0" fillId="0" borderId="0" xfId="0" applyNumberFormat="1" applyAlignment="1">
      <alignment/>
    </xf>
    <xf numFmtId="9" fontId="17" fillId="0" borderId="0" xfId="0" applyNumberFormat="1" applyFont="1" applyAlignment="1">
      <alignment/>
    </xf>
    <xf numFmtId="0" fontId="4" fillId="22" borderId="17" xfId="0" applyFont="1" applyFill="1" applyBorder="1" applyAlignment="1">
      <alignment horizontal="center" vertical="top" wrapText="1"/>
    </xf>
    <xf numFmtId="0" fontId="4" fillId="22" borderId="17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 wrapText="1"/>
    </xf>
    <xf numFmtId="0" fontId="18" fillId="0" borderId="18" xfId="0" applyFont="1" applyFill="1" applyBorder="1" applyAlignment="1">
      <alignment vertical="top" wrapText="1"/>
    </xf>
    <xf numFmtId="0" fontId="20" fillId="0" borderId="0" xfId="0" applyFont="1" applyAlignment="1">
      <alignment/>
    </xf>
    <xf numFmtId="3" fontId="4" fillId="0" borderId="11" xfId="0" applyNumberFormat="1" applyFont="1" applyBorder="1" applyAlignment="1">
      <alignment/>
    </xf>
    <xf numFmtId="0" fontId="1" fillId="0" borderId="19" xfId="0" applyFont="1" applyBorder="1" applyAlignment="1">
      <alignment vertical="top" wrapText="1"/>
    </xf>
    <xf numFmtId="0" fontId="4" fillId="22" borderId="20" xfId="0" applyFont="1" applyFill="1" applyBorder="1" applyAlignment="1">
      <alignment vertical="top" wrapText="1"/>
    </xf>
    <xf numFmtId="3" fontId="4" fillId="22" borderId="21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top" wrapText="1"/>
    </xf>
    <xf numFmtId="3" fontId="9" fillId="0" borderId="13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1" fillId="0" borderId="22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 vertical="top" wrapText="1"/>
    </xf>
    <xf numFmtId="0" fontId="4" fillId="22" borderId="11" xfId="0" applyFont="1" applyFill="1" applyBorder="1" applyAlignment="1">
      <alignment horizontal="center" wrapText="1"/>
    </xf>
    <xf numFmtId="49" fontId="1" fillId="0" borderId="11" xfId="0" applyNumberFormat="1" applyFont="1" applyBorder="1" applyAlignment="1" quotePrefix="1">
      <alignment vertical="top" wrapText="1"/>
    </xf>
    <xf numFmtId="3" fontId="1" fillId="0" borderId="24" xfId="0" applyNumberFormat="1" applyFont="1" applyBorder="1" applyAlignment="1">
      <alignment horizontal="right" vertical="top" wrapText="1"/>
    </xf>
    <xf numFmtId="3" fontId="1" fillId="0" borderId="24" xfId="0" applyNumberFormat="1" applyFont="1" applyBorder="1" applyAlignment="1">
      <alignment horizontal="right" wrapText="1"/>
    </xf>
    <xf numFmtId="3" fontId="1" fillId="0" borderId="24" xfId="0" applyNumberFormat="1" applyFont="1" applyBorder="1" applyAlignment="1">
      <alignment horizontal="right" vertical="center" wrapText="1"/>
    </xf>
    <xf numFmtId="0" fontId="4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3" fontId="1" fillId="0" borderId="26" xfId="0" applyNumberFormat="1" applyFont="1" applyBorder="1" applyAlignment="1">
      <alignment horizontal="right" vertical="top" wrapText="1"/>
    </xf>
    <xf numFmtId="3" fontId="1" fillId="0" borderId="26" xfId="0" applyNumberFormat="1" applyFont="1" applyBorder="1" applyAlignment="1">
      <alignment horizontal="right" wrapText="1"/>
    </xf>
    <xf numFmtId="3" fontId="1" fillId="0" borderId="26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 vertical="top" wrapText="1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right" vertical="center" wrapText="1"/>
    </xf>
    <xf numFmtId="167" fontId="2" fillId="0" borderId="0" xfId="56" applyNumberFormat="1" applyFont="1" applyAlignment="1">
      <alignment horizontal="centerContinuous" vertical="center" wrapText="1"/>
      <protection/>
    </xf>
    <xf numFmtId="167" fontId="1" fillId="0" borderId="0" xfId="56" applyNumberFormat="1" applyFont="1" applyAlignment="1">
      <alignment horizontal="centerContinuous" vertical="center"/>
      <protection/>
    </xf>
    <xf numFmtId="167" fontId="2" fillId="0" borderId="0" xfId="56" applyNumberFormat="1" applyFont="1" applyAlignment="1">
      <alignment horizontal="left" vertical="center" wrapText="1"/>
      <protection/>
    </xf>
    <xf numFmtId="167" fontId="1" fillId="0" borderId="0" xfId="56" applyNumberFormat="1" applyFont="1" applyAlignment="1">
      <alignment vertical="center" wrapText="1"/>
      <protection/>
    </xf>
    <xf numFmtId="167" fontId="2" fillId="0" borderId="0" xfId="56" applyNumberFormat="1" applyFont="1" applyAlignment="1">
      <alignment vertical="center" wrapText="1"/>
      <protection/>
    </xf>
    <xf numFmtId="167" fontId="22" fillId="0" borderId="0" xfId="56" applyNumberFormat="1" applyFont="1" applyAlignment="1">
      <alignment vertical="center" wrapText="1"/>
      <protection/>
    </xf>
    <xf numFmtId="167" fontId="2" fillId="22" borderId="30" xfId="56" applyNumberFormat="1" applyFont="1" applyFill="1" applyBorder="1" applyAlignment="1">
      <alignment horizontal="center" vertical="center" wrapText="1"/>
      <protection/>
    </xf>
    <xf numFmtId="167" fontId="4" fillId="22" borderId="25" xfId="56" applyNumberFormat="1" applyFont="1" applyFill="1" applyBorder="1" applyAlignment="1">
      <alignment horizontal="center" vertical="center" wrapText="1"/>
      <protection/>
    </xf>
    <xf numFmtId="167" fontId="1" fillId="0" borderId="31" xfId="56" applyNumberFormat="1" applyFont="1" applyBorder="1" applyAlignment="1">
      <alignment horizontal="left" vertical="center" wrapText="1"/>
      <protection/>
    </xf>
    <xf numFmtId="167" fontId="1" fillId="0" borderId="32" xfId="56" applyNumberFormat="1" applyFont="1" applyBorder="1" applyAlignment="1" applyProtection="1">
      <alignment horizontal="right" vertical="center" wrapText="1"/>
      <protection locked="0"/>
    </xf>
    <xf numFmtId="167" fontId="1" fillId="0" borderId="31" xfId="56" applyNumberFormat="1" applyFont="1" applyBorder="1" applyAlignment="1">
      <alignment vertical="center" wrapText="1"/>
      <protection/>
    </xf>
    <xf numFmtId="167" fontId="1" fillId="0" borderId="33" xfId="56" applyNumberFormat="1" applyFont="1" applyBorder="1" applyAlignment="1">
      <alignment horizontal="left" vertical="center" wrapText="1"/>
      <protection/>
    </xf>
    <xf numFmtId="167" fontId="1" fillId="0" borderId="11" xfId="56" applyNumberFormat="1" applyFont="1" applyBorder="1" applyAlignment="1" applyProtection="1">
      <alignment horizontal="right" vertical="center" wrapText="1"/>
      <protection locked="0"/>
    </xf>
    <xf numFmtId="167" fontId="1" fillId="0" borderId="33" xfId="56" applyNumberFormat="1" applyFont="1" applyBorder="1" applyAlignment="1">
      <alignment vertical="center" wrapText="1"/>
      <protection/>
    </xf>
    <xf numFmtId="167" fontId="1" fillId="0" borderId="33" xfId="56" applyNumberFormat="1" applyFont="1" applyBorder="1" applyAlignment="1" applyProtection="1">
      <alignment horizontal="left" vertical="center" wrapText="1"/>
      <protection locked="0"/>
    </xf>
    <xf numFmtId="167" fontId="1" fillId="0" borderId="11" xfId="56" applyNumberFormat="1" applyFont="1" applyBorder="1" applyAlignment="1" applyProtection="1">
      <alignment horizontal="center" vertical="center" wrapText="1"/>
      <protection locked="0"/>
    </xf>
    <xf numFmtId="167" fontId="1" fillId="0" borderId="34" xfId="56" applyNumberFormat="1" applyFont="1" applyBorder="1" applyAlignment="1" applyProtection="1">
      <alignment horizontal="center" vertical="center" wrapText="1"/>
      <protection locked="0"/>
    </xf>
    <xf numFmtId="167" fontId="1" fillId="0" borderId="33" xfId="56" applyNumberFormat="1" applyFont="1" applyBorder="1" applyAlignment="1" applyProtection="1">
      <alignment vertical="center" wrapText="1"/>
      <protection locked="0"/>
    </xf>
    <xf numFmtId="167" fontId="1" fillId="0" borderId="35" xfId="56" applyNumberFormat="1" applyFont="1" applyBorder="1" applyAlignment="1" applyProtection="1">
      <alignment horizontal="left" vertical="center" wrapText="1"/>
      <protection locked="0"/>
    </xf>
    <xf numFmtId="167" fontId="1" fillId="0" borderId="24" xfId="56" applyNumberFormat="1" applyFont="1" applyBorder="1" applyAlignment="1" applyProtection="1">
      <alignment horizontal="center" vertical="center" wrapText="1"/>
      <protection locked="0"/>
    </xf>
    <xf numFmtId="167" fontId="4" fillId="0" borderId="30" xfId="56" applyNumberFormat="1" applyFont="1" applyBorder="1" applyAlignment="1">
      <alignment horizontal="left" vertical="center" wrapText="1"/>
      <protection/>
    </xf>
    <xf numFmtId="167" fontId="4" fillId="0" borderId="25" xfId="56" applyNumberFormat="1" applyFont="1" applyBorder="1" applyAlignment="1">
      <alignment horizontal="center" vertical="center" wrapText="1"/>
      <protection/>
    </xf>
    <xf numFmtId="167" fontId="4" fillId="0" borderId="30" xfId="56" applyNumberFormat="1" applyFont="1" applyBorder="1" applyAlignment="1">
      <alignment vertical="center" wrapText="1"/>
      <protection/>
    </xf>
    <xf numFmtId="167" fontId="23" fillId="0" borderId="36" xfId="56" applyNumberFormat="1" applyFont="1" applyBorder="1" applyAlignment="1">
      <alignment horizontal="left" vertical="center" wrapText="1"/>
      <protection/>
    </xf>
    <xf numFmtId="167" fontId="1" fillId="0" borderId="37" xfId="56" applyNumberFormat="1" applyFont="1" applyBorder="1" applyAlignment="1" applyProtection="1">
      <alignment horizontal="center" vertical="center" wrapText="1"/>
      <protection/>
    </xf>
    <xf numFmtId="167" fontId="23" fillId="0" borderId="36" xfId="56" applyNumberFormat="1" applyFont="1" applyBorder="1" applyAlignment="1">
      <alignment vertical="center" wrapText="1"/>
      <protection/>
    </xf>
    <xf numFmtId="167" fontId="2" fillId="0" borderId="0" xfId="57" applyNumberFormat="1" applyFont="1" applyAlignment="1">
      <alignment horizontal="centerContinuous" vertical="center" wrapText="1"/>
      <protection/>
    </xf>
    <xf numFmtId="167" fontId="1" fillId="0" borderId="0" xfId="57" applyNumberFormat="1" applyFont="1" applyAlignment="1">
      <alignment horizontal="centerContinuous" vertical="center"/>
      <protection/>
    </xf>
    <xf numFmtId="167" fontId="2" fillId="0" borderId="0" xfId="57" applyNumberFormat="1" applyFont="1" applyAlignment="1">
      <alignment horizontal="left" vertical="center" wrapText="1"/>
      <protection/>
    </xf>
    <xf numFmtId="167" fontId="1" fillId="0" borderId="0" xfId="57" applyNumberFormat="1" applyFont="1" applyAlignment="1">
      <alignment vertical="center" wrapText="1"/>
      <protection/>
    </xf>
    <xf numFmtId="167" fontId="2" fillId="0" borderId="0" xfId="57" applyNumberFormat="1" applyFont="1" applyAlignment="1">
      <alignment vertical="center" wrapText="1"/>
      <protection/>
    </xf>
    <xf numFmtId="167" fontId="22" fillId="0" borderId="0" xfId="57" applyNumberFormat="1" applyFont="1" applyAlignment="1">
      <alignment vertical="center" wrapText="1"/>
      <protection/>
    </xf>
    <xf numFmtId="167" fontId="2" fillId="22" borderId="30" xfId="57" applyNumberFormat="1" applyFont="1" applyFill="1" applyBorder="1" applyAlignment="1">
      <alignment horizontal="center" vertical="center" wrapText="1"/>
      <protection/>
    </xf>
    <xf numFmtId="167" fontId="4" fillId="22" borderId="25" xfId="57" applyNumberFormat="1" applyFont="1" applyFill="1" applyBorder="1" applyAlignment="1">
      <alignment horizontal="center" vertical="center" wrapText="1"/>
      <protection/>
    </xf>
    <xf numFmtId="167" fontId="1" fillId="0" borderId="38" xfId="57" applyNumberFormat="1" applyFont="1" applyBorder="1" applyAlignment="1">
      <alignment horizontal="left" vertical="center" wrapText="1"/>
      <protection/>
    </xf>
    <xf numFmtId="167" fontId="1" fillId="0" borderId="32" xfId="57" applyNumberFormat="1" applyFont="1" applyBorder="1" applyAlignment="1" applyProtection="1">
      <alignment horizontal="right" vertical="center" wrapText="1"/>
      <protection locked="0"/>
    </xf>
    <xf numFmtId="167" fontId="1" fillId="0" borderId="31" xfId="57" applyNumberFormat="1" applyFont="1" applyBorder="1" applyAlignment="1">
      <alignment vertical="center" wrapText="1"/>
      <protection/>
    </xf>
    <xf numFmtId="167" fontId="1" fillId="0" borderId="33" xfId="57" applyNumberFormat="1" applyFont="1" applyBorder="1" applyAlignment="1">
      <alignment horizontal="left" vertical="center" wrapText="1"/>
      <protection/>
    </xf>
    <xf numFmtId="167" fontId="1" fillId="0" borderId="11" xfId="57" applyNumberFormat="1" applyFont="1" applyBorder="1" applyAlignment="1" applyProtection="1">
      <alignment horizontal="right" vertical="center" wrapText="1"/>
      <protection locked="0"/>
    </xf>
    <xf numFmtId="167" fontId="1" fillId="0" borderId="33" xfId="57" applyNumberFormat="1" applyFont="1" applyBorder="1" applyAlignment="1">
      <alignment vertical="center" wrapText="1"/>
      <protection/>
    </xf>
    <xf numFmtId="167" fontId="1" fillId="0" borderId="33" xfId="57" applyNumberFormat="1" applyFont="1" applyBorder="1" applyAlignment="1" applyProtection="1">
      <alignment vertical="center" wrapText="1"/>
      <protection locked="0"/>
    </xf>
    <xf numFmtId="167" fontId="1" fillId="0" borderId="33" xfId="57" applyNumberFormat="1" applyFont="1" applyBorder="1" applyAlignment="1" applyProtection="1">
      <alignment horizontal="left" vertical="center" wrapText="1"/>
      <protection locked="0"/>
    </xf>
    <xf numFmtId="167" fontId="1" fillId="0" borderId="11" xfId="57" applyNumberFormat="1" applyFont="1" applyBorder="1" applyAlignment="1" applyProtection="1">
      <alignment horizontal="center" vertical="center" wrapText="1"/>
      <protection locked="0"/>
    </xf>
    <xf numFmtId="167" fontId="1" fillId="0" borderId="35" xfId="57" applyNumberFormat="1" applyFont="1" applyBorder="1" applyAlignment="1" applyProtection="1">
      <alignment horizontal="left" vertical="center" wrapText="1"/>
      <protection locked="0"/>
    </xf>
    <xf numFmtId="167" fontId="1" fillId="0" borderId="24" xfId="57" applyNumberFormat="1" applyFont="1" applyBorder="1" applyAlignment="1" applyProtection="1">
      <alignment horizontal="center" vertical="center" wrapText="1"/>
      <protection locked="0"/>
    </xf>
    <xf numFmtId="167" fontId="4" fillId="0" borderId="30" xfId="57" applyNumberFormat="1" applyFont="1" applyBorder="1" applyAlignment="1">
      <alignment horizontal="left" vertical="center" wrapText="1"/>
      <protection/>
    </xf>
    <xf numFmtId="167" fontId="4" fillId="0" borderId="30" xfId="57" applyNumberFormat="1" applyFont="1" applyBorder="1" applyAlignment="1">
      <alignment vertical="center" wrapText="1"/>
      <protection/>
    </xf>
    <xf numFmtId="167" fontId="23" fillId="0" borderId="36" xfId="57" applyNumberFormat="1" applyFont="1" applyBorder="1" applyAlignment="1">
      <alignment horizontal="left" vertical="center" wrapText="1"/>
      <protection/>
    </xf>
    <xf numFmtId="167" fontId="1" fillId="0" borderId="37" xfId="57" applyNumberFormat="1" applyFont="1" applyBorder="1" applyAlignment="1" applyProtection="1">
      <alignment horizontal="center" vertical="center" wrapText="1"/>
      <protection/>
    </xf>
    <xf numFmtId="167" fontId="23" fillId="0" borderId="36" xfId="57" applyNumberFormat="1" applyFont="1" applyBorder="1" applyAlignment="1">
      <alignment vertical="center" wrapText="1"/>
      <protection/>
    </xf>
    <xf numFmtId="49" fontId="1" fillId="0" borderId="11" xfId="0" applyNumberFormat="1" applyFont="1" applyBorder="1" applyAlignment="1">
      <alignment vertical="top" wrapText="1"/>
    </xf>
    <xf numFmtId="49" fontId="1" fillId="0" borderId="24" xfId="0" applyNumberFormat="1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3" fontId="4" fillId="0" borderId="34" xfId="0" applyNumberFormat="1" applyFont="1" applyFill="1" applyBorder="1" applyAlignment="1">
      <alignment horizontal="right" vertical="top" wrapText="1"/>
    </xf>
    <xf numFmtId="0" fontId="2" fillId="22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right" vertical="center" wrapText="1"/>
    </xf>
    <xf numFmtId="10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25" borderId="11" xfId="0" applyFont="1" applyFill="1" applyBorder="1" applyAlignment="1">
      <alignment horizontal="center" vertical="top" wrapText="1"/>
    </xf>
    <xf numFmtId="0" fontId="4" fillId="25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49" fontId="1" fillId="0" borderId="23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167" fontId="13" fillId="0" borderId="0" xfId="56" applyNumberFormat="1" applyFont="1" applyAlignment="1">
      <alignment vertical="center" wrapText="1"/>
      <protection/>
    </xf>
    <xf numFmtId="167" fontId="13" fillId="0" borderId="0" xfId="56" applyNumberFormat="1" applyFont="1" applyAlignment="1">
      <alignment horizontal="center" vertical="center" wrapText="1"/>
      <protection/>
    </xf>
    <xf numFmtId="167" fontId="13" fillId="0" borderId="0" xfId="57" applyNumberFormat="1" applyFont="1" applyAlignment="1">
      <alignment horizontal="center" vertical="center" wrapText="1"/>
      <protection/>
    </xf>
    <xf numFmtId="167" fontId="13" fillId="0" borderId="0" xfId="57" applyNumberFormat="1" applyFont="1" applyAlignment="1">
      <alignment vertical="center" wrapText="1"/>
      <protection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39" xfId="0" applyNumberFormat="1" applyFont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3" fontId="1" fillId="0" borderId="40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wrapText="1"/>
    </xf>
    <xf numFmtId="3" fontId="1" fillId="0" borderId="41" xfId="0" applyNumberFormat="1" applyFont="1" applyBorder="1" applyAlignment="1">
      <alignment horizontal="right" vertical="center" wrapText="1"/>
    </xf>
    <xf numFmtId="3" fontId="4" fillId="0" borderId="42" xfId="0" applyNumberFormat="1" applyFont="1" applyBorder="1" applyAlignment="1">
      <alignment horizontal="right" vertical="top" wrapText="1"/>
    </xf>
    <xf numFmtId="3" fontId="1" fillId="0" borderId="43" xfId="0" applyNumberFormat="1" applyFont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wrapText="1"/>
    </xf>
    <xf numFmtId="0" fontId="4" fillId="22" borderId="19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21" fillId="0" borderId="0" xfId="0" applyFont="1" applyAlignment="1">
      <alignment vertical="distributed"/>
    </xf>
    <xf numFmtId="0" fontId="4" fillId="22" borderId="44" xfId="0" applyFont="1" applyFill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3" fontId="1" fillId="0" borderId="21" xfId="0" applyNumberFormat="1" applyFont="1" applyBorder="1" applyAlignment="1">
      <alignment horizontal="right" vertical="top" wrapText="1"/>
    </xf>
    <xf numFmtId="0" fontId="1" fillId="0" borderId="46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4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25" borderId="19" xfId="0" applyFont="1" applyFill="1" applyBorder="1" applyAlignment="1">
      <alignment horizontal="center" vertical="top" wrapText="1"/>
    </xf>
    <xf numFmtId="0" fontId="4" fillId="22" borderId="21" xfId="0" applyFont="1" applyFill="1" applyBorder="1" applyAlignment="1">
      <alignment vertical="top" wrapText="1"/>
    </xf>
    <xf numFmtId="3" fontId="1" fillId="0" borderId="11" xfId="0" applyNumberFormat="1" applyFont="1" applyFill="1" applyBorder="1" applyAlignment="1">
      <alignment horizontal="right" vertical="top" wrapText="1"/>
    </xf>
    <xf numFmtId="3" fontId="1" fillId="0" borderId="11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wrapText="1"/>
    </xf>
    <xf numFmtId="3" fontId="1" fillId="0" borderId="40" xfId="0" applyNumberFormat="1" applyFont="1" applyBorder="1" applyAlignment="1">
      <alignment horizontal="right" wrapText="1"/>
    </xf>
    <xf numFmtId="3" fontId="1" fillId="0" borderId="41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1" fillId="0" borderId="48" xfId="0" applyFont="1" applyBorder="1" applyAlignment="1">
      <alignment/>
    </xf>
    <xf numFmtId="0" fontId="2" fillId="22" borderId="19" xfId="0" applyFont="1" applyFill="1" applyBorder="1" applyAlignment="1">
      <alignment horizontal="center" vertical="top" wrapText="1"/>
    </xf>
    <xf numFmtId="0" fontId="4" fillId="22" borderId="49" xfId="0" applyFont="1" applyFill="1" applyBorder="1" applyAlignment="1">
      <alignment horizontal="center" wrapText="1"/>
    </xf>
    <xf numFmtId="0" fontId="1" fillId="0" borderId="50" xfId="0" applyFont="1" applyBorder="1" applyAlignment="1">
      <alignment wrapText="1"/>
    </xf>
    <xf numFmtId="0" fontId="1" fillId="0" borderId="51" xfId="0" applyFont="1" applyBorder="1" applyAlignment="1">
      <alignment horizontal="center" wrapText="1"/>
    </xf>
    <xf numFmtId="0" fontId="1" fillId="0" borderId="52" xfId="0" applyFont="1" applyBorder="1" applyAlignment="1">
      <alignment wrapText="1"/>
    </xf>
    <xf numFmtId="0" fontId="4" fillId="0" borderId="53" xfId="0" applyFont="1" applyBorder="1" applyAlignment="1">
      <alignment vertical="top" wrapText="1"/>
    </xf>
    <xf numFmtId="3" fontId="4" fillId="0" borderId="54" xfId="0" applyNumberFormat="1" applyFont="1" applyBorder="1" applyAlignment="1">
      <alignment horizontal="right" wrapText="1"/>
    </xf>
    <xf numFmtId="0" fontId="3" fillId="0" borderId="45" xfId="0" applyFont="1" applyBorder="1" applyAlignment="1">
      <alignment vertical="top" wrapText="1"/>
    </xf>
    <xf numFmtId="0" fontId="4" fillId="22" borderId="55" xfId="0" applyFont="1" applyFill="1" applyBorder="1" applyAlignment="1">
      <alignment horizontal="center" wrapText="1"/>
    </xf>
    <xf numFmtId="3" fontId="4" fillId="0" borderId="56" xfId="0" applyNumberFormat="1" applyFont="1" applyBorder="1" applyAlignment="1">
      <alignment horizontal="right" vertical="top" wrapText="1"/>
    </xf>
    <xf numFmtId="3" fontId="1" fillId="0" borderId="57" xfId="0" applyNumberFormat="1" applyFont="1" applyBorder="1" applyAlignment="1">
      <alignment horizontal="right" vertical="top" wrapText="1"/>
    </xf>
    <xf numFmtId="3" fontId="4" fillId="0" borderId="58" xfId="0" applyNumberFormat="1" applyFont="1" applyBorder="1" applyAlignment="1">
      <alignment horizontal="right" wrapText="1"/>
    </xf>
    <xf numFmtId="0" fontId="2" fillId="22" borderId="59" xfId="0" applyFont="1" applyFill="1" applyBorder="1" applyAlignment="1">
      <alignment horizontal="center" vertical="top" wrapText="1"/>
    </xf>
    <xf numFmtId="0" fontId="3" fillId="0" borderId="60" xfId="0" applyFont="1" applyBorder="1" applyAlignment="1">
      <alignment vertical="top" wrapText="1"/>
    </xf>
    <xf numFmtId="0" fontId="4" fillId="0" borderId="61" xfId="0" applyFont="1" applyBorder="1" applyAlignment="1">
      <alignment vertical="top" wrapText="1"/>
    </xf>
    <xf numFmtId="0" fontId="1" fillId="0" borderId="62" xfId="0" applyFont="1" applyBorder="1" applyAlignment="1">
      <alignment wrapText="1"/>
    </xf>
    <xf numFmtId="0" fontId="4" fillId="0" borderId="54" xfId="0" applyFont="1" applyBorder="1" applyAlignment="1">
      <alignment vertical="top" wrapText="1"/>
    </xf>
    <xf numFmtId="0" fontId="1" fillId="0" borderId="45" xfId="0" applyFont="1" applyBorder="1" applyAlignment="1">
      <alignment/>
    </xf>
    <xf numFmtId="0" fontId="1" fillId="0" borderId="61" xfId="0" applyFont="1" applyBorder="1" applyAlignment="1">
      <alignment/>
    </xf>
    <xf numFmtId="0" fontId="3" fillId="0" borderId="19" xfId="0" applyFont="1" applyBorder="1" applyAlignment="1">
      <alignment vertical="top" wrapText="1"/>
    </xf>
    <xf numFmtId="0" fontId="0" fillId="0" borderId="52" xfId="0" applyBorder="1" applyAlignment="1">
      <alignment/>
    </xf>
    <xf numFmtId="0" fontId="7" fillId="0" borderId="63" xfId="0" applyFont="1" applyBorder="1" applyAlignment="1">
      <alignment/>
    </xf>
    <xf numFmtId="0" fontId="3" fillId="0" borderId="64" xfId="0" applyFont="1" applyBorder="1" applyAlignment="1">
      <alignment/>
    </xf>
    <xf numFmtId="0" fontId="2" fillId="22" borderId="65" xfId="0" applyFont="1" applyFill="1" applyBorder="1" applyAlignment="1">
      <alignment horizontal="center" vertical="top" wrapText="1"/>
    </xf>
    <xf numFmtId="0" fontId="2" fillId="22" borderId="66" xfId="0" applyFont="1" applyFill="1" applyBorder="1" applyAlignment="1">
      <alignment horizontal="center" vertical="top" wrapText="1"/>
    </xf>
    <xf numFmtId="0" fontId="4" fillId="0" borderId="67" xfId="0" applyFont="1" applyBorder="1" applyAlignment="1">
      <alignment vertical="top" wrapText="1"/>
    </xf>
    <xf numFmtId="0" fontId="4" fillId="0" borderId="68" xfId="0" applyFont="1" applyBorder="1" applyAlignment="1">
      <alignment vertical="top" wrapText="1"/>
    </xf>
    <xf numFmtId="0" fontId="1" fillId="0" borderId="6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center" wrapText="1"/>
    </xf>
    <xf numFmtId="0" fontId="1" fillId="0" borderId="17" xfId="0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1" fillId="0" borderId="4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right" vertical="center" wrapText="1"/>
    </xf>
    <xf numFmtId="3" fontId="4" fillId="22" borderId="40" xfId="0" applyNumberFormat="1" applyFont="1" applyFill="1" applyBorder="1" applyAlignment="1">
      <alignment horizontal="right" vertical="center" wrapText="1"/>
    </xf>
    <xf numFmtId="3" fontId="1" fillId="0" borderId="71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1" fillId="0" borderId="51" xfId="0" applyFont="1" applyBorder="1" applyAlignment="1">
      <alignment horizontal="center" vertical="top" wrapText="1"/>
    </xf>
    <xf numFmtId="3" fontId="4" fillId="0" borderId="72" xfId="0" applyNumberFormat="1" applyFont="1" applyBorder="1" applyAlignment="1">
      <alignment horizontal="right" wrapText="1"/>
    </xf>
    <xf numFmtId="3" fontId="1" fillId="0" borderId="73" xfId="0" applyNumberFormat="1" applyFont="1" applyBorder="1" applyAlignment="1">
      <alignment horizontal="right" wrapText="1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2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1" fillId="0" borderId="67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6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3" fontId="4" fillId="0" borderId="75" xfId="0" applyNumberFormat="1" applyFont="1" applyFill="1" applyBorder="1" applyAlignment="1">
      <alignment horizontal="right" vertical="top" wrapText="1"/>
    </xf>
    <xf numFmtId="3" fontId="4" fillId="0" borderId="22" xfId="0" applyNumberFormat="1" applyFont="1" applyFill="1" applyBorder="1" applyAlignment="1">
      <alignment horizontal="right" vertical="top" wrapText="1"/>
    </xf>
    <xf numFmtId="3" fontId="4" fillId="0" borderId="22" xfId="0" applyNumberFormat="1" applyFont="1" applyBorder="1" applyAlignment="1">
      <alignment horizontal="right" vertical="top" wrapText="1"/>
    </xf>
    <xf numFmtId="0" fontId="4" fillId="0" borderId="76" xfId="0" applyFont="1" applyBorder="1" applyAlignment="1">
      <alignment vertical="top" wrapText="1"/>
    </xf>
    <xf numFmtId="0" fontId="4" fillId="0" borderId="69" xfId="0" applyFont="1" applyBorder="1" applyAlignment="1">
      <alignment vertical="top" wrapText="1"/>
    </xf>
    <xf numFmtId="3" fontId="4" fillId="0" borderId="69" xfId="0" applyNumberFormat="1" applyFont="1" applyBorder="1" applyAlignment="1">
      <alignment horizontal="right" vertical="top" wrapText="1"/>
    </xf>
    <xf numFmtId="0" fontId="41" fillId="0" borderId="0" xfId="0" applyFont="1" applyAlignment="1">
      <alignment/>
    </xf>
    <xf numFmtId="3" fontId="1" fillId="0" borderId="43" xfId="0" applyNumberFormat="1" applyFont="1" applyBorder="1" applyAlignment="1">
      <alignment horizontal="right" vertical="top" wrapText="1"/>
    </xf>
    <xf numFmtId="3" fontId="1" fillId="0" borderId="23" xfId="0" applyNumberFormat="1" applyFont="1" applyBorder="1" applyAlignment="1">
      <alignment horizontal="right" vertical="center" wrapText="1"/>
    </xf>
    <xf numFmtId="3" fontId="1" fillId="0" borderId="39" xfId="0" applyNumberFormat="1" applyFont="1" applyBorder="1" applyAlignment="1">
      <alignment horizontal="right" vertical="center" wrapText="1"/>
    </xf>
    <xf numFmtId="0" fontId="4" fillId="25" borderId="77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right" wrapText="1"/>
    </xf>
    <xf numFmtId="0" fontId="1" fillId="0" borderId="46" xfId="0" applyFont="1" applyBorder="1" applyAlignment="1">
      <alignment wrapText="1"/>
    </xf>
    <xf numFmtId="0" fontId="1" fillId="0" borderId="78" xfId="0" applyFont="1" applyBorder="1" applyAlignment="1">
      <alignment horizontal="center" wrapText="1"/>
    </xf>
    <xf numFmtId="0" fontId="4" fillId="22" borderId="33" xfId="0" applyFont="1" applyFill="1" applyBorder="1" applyAlignment="1">
      <alignment horizontal="center" wrapText="1"/>
    </xf>
    <xf numFmtId="49" fontId="1" fillId="0" borderId="33" xfId="0" applyNumberFormat="1" applyFont="1" applyBorder="1" applyAlignment="1">
      <alignment vertical="top" wrapText="1"/>
    </xf>
    <xf numFmtId="49" fontId="1" fillId="0" borderId="33" xfId="0" applyNumberFormat="1" applyFont="1" applyBorder="1" applyAlignment="1" quotePrefix="1">
      <alignment vertical="top" wrapText="1"/>
    </xf>
    <xf numFmtId="49" fontId="1" fillId="0" borderId="35" xfId="0" applyNumberFormat="1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1" fillId="0" borderId="79" xfId="0" applyFont="1" applyBorder="1" applyAlignment="1">
      <alignment vertical="top" wrapText="1"/>
    </xf>
    <xf numFmtId="0" fontId="4" fillId="0" borderId="80" xfId="0" applyFont="1" applyBorder="1" applyAlignment="1">
      <alignment vertical="top" wrapText="1"/>
    </xf>
    <xf numFmtId="3" fontId="4" fillId="0" borderId="81" xfId="0" applyNumberFormat="1" applyFont="1" applyBorder="1" applyAlignment="1">
      <alignment horizontal="right" vertical="top" wrapText="1"/>
    </xf>
    <xf numFmtId="3" fontId="4" fillId="0" borderId="82" xfId="0" applyNumberFormat="1" applyFont="1" applyBorder="1" applyAlignment="1">
      <alignment horizontal="right" vertical="center" wrapText="1"/>
    </xf>
    <xf numFmtId="3" fontId="4" fillId="0" borderId="82" xfId="0" applyNumberFormat="1" applyFont="1" applyBorder="1" applyAlignment="1">
      <alignment horizontal="right" wrapText="1"/>
    </xf>
    <xf numFmtId="3" fontId="1" fillId="0" borderId="49" xfId="0" applyNumberFormat="1" applyFont="1" applyBorder="1" applyAlignment="1">
      <alignment horizontal="right" wrapText="1"/>
    </xf>
    <xf numFmtId="3" fontId="1" fillId="0" borderId="83" xfId="0" applyNumberFormat="1" applyFont="1" applyBorder="1" applyAlignment="1">
      <alignment horizontal="right" wrapText="1"/>
    </xf>
    <xf numFmtId="3" fontId="4" fillId="0" borderId="84" xfId="0" applyNumberFormat="1" applyFont="1" applyBorder="1" applyAlignment="1">
      <alignment horizontal="right" wrapText="1"/>
    </xf>
    <xf numFmtId="3" fontId="1" fillId="0" borderId="49" xfId="0" applyNumberFormat="1" applyFont="1" applyBorder="1" applyAlignment="1">
      <alignment horizontal="right" vertical="center" wrapText="1"/>
    </xf>
    <xf numFmtId="3" fontId="1" fillId="0" borderId="85" xfId="0" applyNumberFormat="1" applyFont="1" applyBorder="1" applyAlignment="1">
      <alignment horizontal="right" vertical="center" wrapText="1"/>
    </xf>
    <xf numFmtId="3" fontId="1" fillId="0" borderId="86" xfId="0" applyNumberFormat="1" applyFont="1" applyBorder="1" applyAlignment="1">
      <alignment horizontal="right" vertical="center" wrapText="1"/>
    </xf>
    <xf numFmtId="3" fontId="4" fillId="0" borderId="40" xfId="0" applyNumberFormat="1" applyFont="1" applyFill="1" applyBorder="1" applyAlignment="1">
      <alignment horizontal="right" vertical="top" wrapText="1"/>
    </xf>
    <xf numFmtId="3" fontId="1" fillId="0" borderId="87" xfId="0" applyNumberFormat="1" applyFont="1" applyBorder="1" applyAlignment="1">
      <alignment horizontal="right"/>
    </xf>
    <xf numFmtId="3" fontId="1" fillId="0" borderId="88" xfId="0" applyNumberFormat="1" applyFont="1" applyFill="1" applyBorder="1" applyAlignment="1">
      <alignment horizontal="right"/>
    </xf>
    <xf numFmtId="3" fontId="9" fillId="24" borderId="43" xfId="0" applyNumberFormat="1" applyFont="1" applyFill="1" applyBorder="1" applyAlignment="1">
      <alignment horizontal="right" vertical="top" wrapText="1"/>
    </xf>
    <xf numFmtId="3" fontId="9" fillId="0" borderId="43" xfId="0" applyNumberFormat="1" applyFont="1" applyBorder="1" applyAlignment="1">
      <alignment horizontal="right" vertical="top" wrapText="1"/>
    </xf>
    <xf numFmtId="3" fontId="1" fillId="0" borderId="43" xfId="0" applyNumberFormat="1" applyFont="1" applyFill="1" applyBorder="1" applyAlignment="1">
      <alignment horizontal="right" vertical="top" wrapText="1"/>
    </xf>
    <xf numFmtId="3" fontId="1" fillId="0" borderId="89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3" fontId="4" fillId="0" borderId="90" xfId="0" applyNumberFormat="1" applyFont="1" applyFill="1" applyBorder="1" applyAlignment="1">
      <alignment horizontal="right" vertical="top" wrapText="1"/>
    </xf>
    <xf numFmtId="3" fontId="4" fillId="0" borderId="43" xfId="0" applyNumberFormat="1" applyFont="1" applyFill="1" applyBorder="1" applyAlignment="1">
      <alignment horizontal="right" vertical="top" wrapText="1"/>
    </xf>
    <xf numFmtId="3" fontId="1" fillId="0" borderId="43" xfId="0" applyNumberFormat="1" applyFont="1" applyBorder="1" applyAlignment="1">
      <alignment horizontal="right"/>
    </xf>
    <xf numFmtId="14" fontId="2" fillId="0" borderId="91" xfId="0" applyNumberFormat="1" applyFont="1" applyFill="1" applyBorder="1" applyAlignment="1">
      <alignment horizontal="center" vertical="top" wrapText="1"/>
    </xf>
    <xf numFmtId="0" fontId="1" fillId="0" borderId="92" xfId="0" applyFont="1" applyBorder="1" applyAlignment="1">
      <alignment horizontal="left" vertical="top" wrapText="1"/>
    </xf>
    <xf numFmtId="3" fontId="1" fillId="0" borderId="93" xfId="0" applyNumberFormat="1" applyFont="1" applyFill="1" applyBorder="1" applyAlignment="1">
      <alignment horizontal="right" vertical="top" wrapText="1"/>
    </xf>
    <xf numFmtId="9" fontId="0" fillId="0" borderId="0" xfId="0" applyNumberFormat="1" applyBorder="1" applyAlignment="1">
      <alignment wrapText="1"/>
    </xf>
    <xf numFmtId="9" fontId="1" fillId="0" borderId="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vertical="center" wrapText="1"/>
    </xf>
    <xf numFmtId="0" fontId="4" fillId="22" borderId="10" xfId="0" applyFont="1" applyFill="1" applyBorder="1" applyAlignment="1">
      <alignment horizontal="center" vertical="top" wrapText="1"/>
    </xf>
    <xf numFmtId="0" fontId="1" fillId="0" borderId="74" xfId="0" applyFont="1" applyBorder="1" applyAlignment="1">
      <alignment vertical="top" wrapText="1"/>
    </xf>
    <xf numFmtId="0" fontId="1" fillId="0" borderId="94" xfId="0" applyFont="1" applyBorder="1" applyAlignment="1">
      <alignment vertical="top" wrapText="1"/>
    </xf>
    <xf numFmtId="0" fontId="1" fillId="0" borderId="94" xfId="0" applyFont="1" applyBorder="1" applyAlignment="1">
      <alignment horizontal="right" vertical="top" wrapText="1"/>
    </xf>
    <xf numFmtId="0" fontId="18" fillId="7" borderId="71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10" fontId="4" fillId="0" borderId="0" xfId="0" applyNumberFormat="1" applyFont="1" applyFill="1" applyBorder="1" applyAlignment="1">
      <alignment horizontal="right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4" fillId="22" borderId="17" xfId="0" applyFont="1" applyFill="1" applyBorder="1" applyAlignment="1">
      <alignment horizontal="center" vertical="center" wrapText="1"/>
    </xf>
    <xf numFmtId="0" fontId="1" fillId="0" borderId="74" xfId="0" applyFont="1" applyBorder="1" applyAlignment="1">
      <alignment vertical="top" wrapText="1"/>
    </xf>
    <xf numFmtId="0" fontId="1" fillId="0" borderId="94" xfId="0" applyFont="1" applyBorder="1" applyAlignment="1">
      <alignment vertical="top" wrapText="1"/>
    </xf>
    <xf numFmtId="0" fontId="18" fillId="7" borderId="74" xfId="0" applyFont="1" applyFill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76" fontId="0" fillId="0" borderId="0" xfId="0" applyNumberFormat="1" applyAlignment="1">
      <alignment/>
    </xf>
    <xf numFmtId="0" fontId="1" fillId="0" borderId="95" xfId="0" applyFont="1" applyBorder="1" applyAlignment="1">
      <alignment wrapText="1"/>
    </xf>
    <xf numFmtId="0" fontId="1" fillId="0" borderId="71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6" xfId="0" applyFont="1" applyFill="1" applyBorder="1" applyAlignment="1">
      <alignment vertical="top" wrapText="1"/>
    </xf>
    <xf numFmtId="176" fontId="1" fillId="0" borderId="10" xfId="0" applyNumberFormat="1" applyFont="1" applyFill="1" applyBorder="1" applyAlignment="1">
      <alignment horizontal="right" vertical="center" wrapText="1"/>
    </xf>
    <xf numFmtId="176" fontId="1" fillId="0" borderId="10" xfId="0" applyNumberFormat="1" applyFont="1" applyFill="1" applyBorder="1" applyAlignment="1">
      <alignment horizontal="right" vertical="center" wrapText="1"/>
    </xf>
    <xf numFmtId="10" fontId="1" fillId="0" borderId="10" xfId="0" applyNumberFormat="1" applyFont="1" applyFill="1" applyBorder="1" applyAlignment="1">
      <alignment horizontal="right" vertical="center" wrapText="1"/>
    </xf>
    <xf numFmtId="0" fontId="4" fillId="22" borderId="10" xfId="0" applyFont="1" applyFill="1" applyBorder="1" applyAlignment="1">
      <alignment horizontal="right" vertical="center" wrapText="1"/>
    </xf>
    <xf numFmtId="3" fontId="2" fillId="22" borderId="10" xfId="0" applyNumberFormat="1" applyFont="1" applyFill="1" applyBorder="1" applyAlignment="1">
      <alignment horizontal="right" vertical="center" wrapText="1"/>
    </xf>
    <xf numFmtId="10" fontId="4" fillId="22" borderId="1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1" fillId="0" borderId="94" xfId="0" applyFont="1" applyBorder="1" applyAlignment="1">
      <alignment horizontal="left" vertical="top" wrapText="1"/>
    </xf>
    <xf numFmtId="3" fontId="1" fillId="0" borderId="94" xfId="0" applyNumberFormat="1" applyFont="1" applyBorder="1" applyAlignment="1">
      <alignment vertical="center" wrapText="1"/>
    </xf>
    <xf numFmtId="0" fontId="1" fillId="0" borderId="94" xfId="0" applyFont="1" applyBorder="1" applyAlignment="1">
      <alignment horizontal="right" vertical="center" wrapText="1"/>
    </xf>
    <xf numFmtId="0" fontId="1" fillId="0" borderId="94" xfId="0" applyFont="1" applyBorder="1" applyAlignment="1">
      <alignment vertical="center" wrapText="1"/>
    </xf>
    <xf numFmtId="3" fontId="1" fillId="0" borderId="94" xfId="0" applyNumberFormat="1" applyFont="1" applyFill="1" applyBorder="1" applyAlignment="1">
      <alignment horizontal="right" vertical="center" wrapText="1"/>
    </xf>
    <xf numFmtId="3" fontId="2" fillId="22" borderId="94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91" xfId="0" applyFont="1" applyFill="1" applyBorder="1" applyAlignment="1">
      <alignment horizontal="center" vertical="center" wrapText="1"/>
    </xf>
    <xf numFmtId="0" fontId="4" fillId="0" borderId="91" xfId="0" applyFont="1" applyFill="1" applyBorder="1" applyAlignment="1">
      <alignment horizontal="center" vertical="center" wrapText="1"/>
    </xf>
    <xf numFmtId="0" fontId="18" fillId="7" borderId="74" xfId="0" applyFont="1" applyFill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right" vertical="center" wrapText="1"/>
    </xf>
    <xf numFmtId="0" fontId="1" fillId="0" borderId="74" xfId="0" applyFont="1" applyBorder="1" applyAlignment="1">
      <alignment horizontal="center" vertical="center" wrapText="1"/>
    </xf>
    <xf numFmtId="0" fontId="0" fillId="0" borderId="94" xfId="0" applyFont="1" applyFill="1" applyBorder="1" applyAlignment="1">
      <alignment wrapText="1"/>
    </xf>
    <xf numFmtId="0" fontId="1" fillId="0" borderId="97" xfId="0" applyFont="1" applyFill="1" applyBorder="1" applyAlignment="1">
      <alignment/>
    </xf>
    <xf numFmtId="176" fontId="1" fillId="0" borderId="10" xfId="0" applyNumberFormat="1" applyFont="1" applyBorder="1" applyAlignment="1">
      <alignment horizontal="right" vertical="center" wrapText="1"/>
    </xf>
    <xf numFmtId="0" fontId="1" fillId="0" borderId="74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98" xfId="0" applyFont="1" applyBorder="1" applyAlignment="1">
      <alignment wrapText="1"/>
    </xf>
    <xf numFmtId="0" fontId="8" fillId="0" borderId="97" xfId="0" applyFont="1" applyBorder="1" applyAlignment="1">
      <alignment vertical="top" wrapText="1"/>
    </xf>
    <xf numFmtId="0" fontId="0" fillId="0" borderId="98" xfId="0" applyBorder="1" applyAlignment="1">
      <alignment horizontal="center" vertical="center"/>
    </xf>
    <xf numFmtId="0" fontId="1" fillId="0" borderId="98" xfId="0" applyFont="1" applyBorder="1" applyAlignment="1">
      <alignment vertical="top" wrapText="1"/>
    </xf>
    <xf numFmtId="0" fontId="1" fillId="0" borderId="96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76" fontId="1" fillId="0" borderId="0" xfId="0" applyNumberFormat="1" applyFont="1" applyBorder="1" applyAlignment="1">
      <alignment horizontal="right" vertical="center" wrapText="1"/>
    </xf>
    <xf numFmtId="3" fontId="42" fillId="0" borderId="0" xfId="0" applyNumberFormat="1" applyFont="1" applyBorder="1" applyAlignment="1">
      <alignment horizontal="right" vertical="center" wrapText="1"/>
    </xf>
    <xf numFmtId="0" fontId="4" fillId="22" borderId="99" xfId="0" applyFont="1" applyFill="1" applyBorder="1" applyAlignment="1">
      <alignment horizontal="center" vertical="center" wrapText="1"/>
    </xf>
    <xf numFmtId="0" fontId="4" fillId="22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/>
    </xf>
    <xf numFmtId="0" fontId="1" fillId="0" borderId="10" xfId="0" applyFont="1" applyFill="1" applyBorder="1" applyAlignment="1">
      <alignment vertical="center" wrapText="1"/>
    </xf>
    <xf numFmtId="176" fontId="2" fillId="22" borderId="10" xfId="0" applyNumberFormat="1" applyFont="1" applyFill="1" applyBorder="1" applyAlignment="1">
      <alignment vertical="top" wrapText="1"/>
    </xf>
    <xf numFmtId="10" fontId="4" fillId="22" borderId="10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176" fontId="1" fillId="0" borderId="0" xfId="0" applyNumberFormat="1" applyFont="1" applyBorder="1" applyAlignment="1">
      <alignment horizontal="right" vertical="center" wrapText="1"/>
    </xf>
    <xf numFmtId="176" fontId="0" fillId="0" borderId="0" xfId="0" applyNumberFormat="1" applyBorder="1" applyAlignment="1">
      <alignment/>
    </xf>
    <xf numFmtId="3" fontId="4" fillId="0" borderId="13" xfId="0" applyNumberFormat="1" applyFont="1" applyFill="1" applyBorder="1" applyAlignment="1">
      <alignment horizontal="right" vertical="top" wrapText="1"/>
    </xf>
    <xf numFmtId="0" fontId="1" fillId="0" borderId="100" xfId="0" applyFont="1" applyBorder="1" applyAlignment="1">
      <alignment vertical="top" wrapText="1"/>
    </xf>
    <xf numFmtId="0" fontId="1" fillId="0" borderId="92" xfId="0" applyFont="1" applyBorder="1" applyAlignment="1">
      <alignment vertical="top" wrapText="1"/>
    </xf>
    <xf numFmtId="3" fontId="4" fillId="0" borderId="92" xfId="0" applyNumberFormat="1" applyFont="1" applyBorder="1" applyAlignment="1">
      <alignment horizontal="right" vertical="top" wrapText="1"/>
    </xf>
    <xf numFmtId="3" fontId="1" fillId="0" borderId="92" xfId="0" applyNumberFormat="1" applyFont="1" applyBorder="1" applyAlignment="1">
      <alignment horizontal="right" vertical="top" wrapText="1"/>
    </xf>
    <xf numFmtId="3" fontId="1" fillId="0" borderId="22" xfId="0" applyNumberFormat="1" applyFont="1" applyFill="1" applyBorder="1" applyAlignment="1">
      <alignment horizontal="right" vertical="top" wrapText="1"/>
    </xf>
    <xf numFmtId="3" fontId="1" fillId="0" borderId="22" xfId="0" applyNumberFormat="1" applyFont="1" applyBorder="1" applyAlignment="1">
      <alignment horizontal="right" vertical="top" wrapText="1"/>
    </xf>
    <xf numFmtId="3" fontId="1" fillId="0" borderId="101" xfId="0" applyNumberFormat="1" applyFont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3" fontId="4" fillId="0" borderId="43" xfId="0" applyNumberFormat="1" applyFont="1" applyBorder="1" applyAlignment="1">
      <alignment horizontal="right" vertical="top" wrapText="1"/>
    </xf>
    <xf numFmtId="3" fontId="4" fillId="0" borderId="43" xfId="0" applyNumberFormat="1" applyFont="1" applyBorder="1" applyAlignment="1">
      <alignment horizontal="right" vertical="top" wrapText="1"/>
    </xf>
    <xf numFmtId="3" fontId="1" fillId="0" borderId="22" xfId="0" applyNumberFormat="1" applyFont="1" applyFill="1" applyBorder="1" applyAlignment="1">
      <alignment horizontal="right"/>
    </xf>
    <xf numFmtId="0" fontId="0" fillId="0" borderId="22" xfId="0" applyBorder="1" applyAlignment="1">
      <alignment/>
    </xf>
    <xf numFmtId="3" fontId="9" fillId="24" borderId="22" xfId="0" applyNumberFormat="1" applyFont="1" applyFill="1" applyBorder="1" applyAlignment="1">
      <alignment horizontal="right" vertical="top" wrapText="1"/>
    </xf>
    <xf numFmtId="3" fontId="1" fillId="0" borderId="101" xfId="0" applyNumberFormat="1" applyFont="1" applyFill="1" applyBorder="1" applyAlignment="1">
      <alignment horizontal="right" vertical="top" wrapText="1"/>
    </xf>
    <xf numFmtId="0" fontId="21" fillId="0" borderId="0" xfId="0" applyFont="1" applyAlignment="1">
      <alignment/>
    </xf>
    <xf numFmtId="0" fontId="1" fillId="0" borderId="102" xfId="0" applyFont="1" applyBorder="1" applyAlignment="1">
      <alignment horizontal="center" vertical="center" wrapText="1"/>
    </xf>
    <xf numFmtId="0" fontId="1" fillId="0" borderId="74" xfId="0" applyFont="1" applyFill="1" applyBorder="1" applyAlignment="1">
      <alignment vertical="top" wrapText="1"/>
    </xf>
    <xf numFmtId="3" fontId="1" fillId="0" borderId="74" xfId="0" applyNumberFormat="1" applyFont="1" applyFill="1" applyBorder="1" applyAlignment="1">
      <alignment horizontal="right" vertical="center" wrapText="1"/>
    </xf>
    <xf numFmtId="0" fontId="1" fillId="0" borderId="74" xfId="0" applyFont="1" applyFill="1" applyBorder="1" applyAlignment="1">
      <alignment vertical="center" wrapText="1"/>
    </xf>
    <xf numFmtId="0" fontId="1" fillId="0" borderId="102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22" borderId="96" xfId="0" applyFont="1" applyFill="1" applyBorder="1" applyAlignment="1">
      <alignment vertical="top" wrapText="1"/>
    </xf>
    <xf numFmtId="0" fontId="2" fillId="22" borderId="10" xfId="0" applyFont="1" applyFill="1" applyBorder="1" applyAlignment="1">
      <alignment horizontal="left" vertical="center" wrapText="1"/>
    </xf>
    <xf numFmtId="10" fontId="4" fillId="22" borderId="17" xfId="0" applyNumberFormat="1" applyFont="1" applyFill="1" applyBorder="1" applyAlignment="1">
      <alignment horizontal="right" vertical="center" wrapText="1"/>
    </xf>
    <xf numFmtId="3" fontId="1" fillId="0" borderId="71" xfId="0" applyNumberFormat="1" applyFont="1" applyFill="1" applyBorder="1" applyAlignment="1">
      <alignment horizontal="right" vertical="center" wrapText="1"/>
    </xf>
    <xf numFmtId="3" fontId="1" fillId="0" borderId="71" xfId="0" applyNumberFormat="1" applyFont="1" applyBorder="1" applyAlignment="1">
      <alignment horizontal="right" vertical="center" wrapText="1"/>
    </xf>
    <xf numFmtId="0" fontId="0" fillId="0" borderId="88" xfId="0" applyBorder="1" applyAlignment="1">
      <alignment/>
    </xf>
    <xf numFmtId="176" fontId="1" fillId="0" borderId="0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0" fontId="1" fillId="0" borderId="71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3" fontId="1" fillId="0" borderId="10" xfId="0" applyNumberFormat="1" applyFont="1" applyBorder="1" applyAlignment="1">
      <alignment horizontal="right" vertical="center" wrapText="1"/>
    </xf>
    <xf numFmtId="0" fontId="2" fillId="22" borderId="10" xfId="0" applyFont="1" applyFill="1" applyBorder="1" applyAlignment="1">
      <alignment horizontal="left" vertical="center" wrapText="1"/>
    </xf>
    <xf numFmtId="3" fontId="2" fillId="22" borderId="10" xfId="0" applyNumberFormat="1" applyFont="1" applyFill="1" applyBorder="1" applyAlignment="1">
      <alignment horizontal="right" vertical="center" wrapText="1"/>
    </xf>
    <xf numFmtId="0" fontId="2" fillId="22" borderId="74" xfId="0" applyFont="1" applyFill="1" applyBorder="1" applyAlignment="1">
      <alignment vertical="center" wrapText="1"/>
    </xf>
    <xf numFmtId="0" fontId="2" fillId="22" borderId="94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3" fontId="1" fillId="0" borderId="98" xfId="0" applyNumberFormat="1" applyFont="1" applyBorder="1" applyAlignment="1">
      <alignment horizontal="right" vertical="center" wrapText="1"/>
    </xf>
    <xf numFmtId="3" fontId="1" fillId="0" borderId="103" xfId="0" applyNumberFormat="1" applyFont="1" applyBorder="1" applyAlignment="1">
      <alignment horizontal="right" vertical="center" wrapText="1"/>
    </xf>
    <xf numFmtId="3" fontId="1" fillId="0" borderId="97" xfId="0" applyNumberFormat="1" applyFont="1" applyBorder="1" applyAlignment="1">
      <alignment horizontal="right" vertical="center" wrapText="1"/>
    </xf>
    <xf numFmtId="0" fontId="1" fillId="0" borderId="98" xfId="0" applyFont="1" applyBorder="1" applyAlignment="1">
      <alignment horizontal="center" vertical="center" wrapText="1"/>
    </xf>
    <xf numFmtId="3" fontId="1" fillId="0" borderId="91" xfId="0" applyNumberFormat="1" applyFont="1" applyBorder="1" applyAlignment="1">
      <alignment horizontal="right" vertical="center" wrapText="1"/>
    </xf>
    <xf numFmtId="3" fontId="1" fillId="0" borderId="98" xfId="0" applyNumberFormat="1" applyFont="1" applyBorder="1" applyAlignment="1">
      <alignment horizontal="right" vertical="center" wrapText="1"/>
    </xf>
    <xf numFmtId="3" fontId="1" fillId="0" borderId="56" xfId="0" applyNumberFormat="1" applyFont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45" fillId="22" borderId="10" xfId="0" applyFont="1" applyFill="1" applyBorder="1" applyAlignment="1">
      <alignment horizontal="center" vertical="center" wrapText="1"/>
    </xf>
    <xf numFmtId="0" fontId="23" fillId="22" borderId="10" xfId="0" applyFont="1" applyFill="1" applyBorder="1" applyAlignment="1">
      <alignment vertical="center" wrapText="1"/>
    </xf>
    <xf numFmtId="3" fontId="2" fillId="22" borderId="96" xfId="0" applyNumberFormat="1" applyFont="1" applyFill="1" applyBorder="1" applyAlignment="1">
      <alignment horizontal="right" vertical="center"/>
    </xf>
    <xf numFmtId="3" fontId="2" fillId="22" borderId="10" xfId="0" applyNumberFormat="1" applyFont="1" applyFill="1" applyBorder="1" applyAlignment="1">
      <alignment horizontal="right" vertical="center"/>
    </xf>
    <xf numFmtId="10" fontId="23" fillId="22" borderId="10" xfId="0" applyNumberFormat="1" applyFont="1" applyFill="1" applyBorder="1" applyAlignment="1">
      <alignment horizontal="right" vertical="center" wrapText="1"/>
    </xf>
    <xf numFmtId="9" fontId="46" fillId="0" borderId="0" xfId="0" applyNumberFormat="1" applyFont="1" applyAlignment="1">
      <alignment vertical="center"/>
    </xf>
    <xf numFmtId="0" fontId="46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2" fontId="1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3" fontId="4" fillId="0" borderId="25" xfId="0" applyNumberFormat="1" applyFont="1" applyBorder="1" applyAlignment="1">
      <alignment horizontal="right" wrapText="1"/>
    </xf>
    <xf numFmtId="0" fontId="1" fillId="0" borderId="0" xfId="0" applyFont="1" applyBorder="1" applyAlignment="1">
      <alignment vertical="top" wrapText="1"/>
    </xf>
    <xf numFmtId="3" fontId="1" fillId="0" borderId="104" xfId="0" applyNumberFormat="1" applyFont="1" applyBorder="1" applyAlignment="1">
      <alignment horizontal="right" vertical="top" wrapText="1"/>
    </xf>
    <xf numFmtId="0" fontId="6" fillId="0" borderId="10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05" xfId="0" applyFont="1" applyBorder="1" applyAlignment="1">
      <alignment/>
    </xf>
    <xf numFmtId="0" fontId="7" fillId="0" borderId="105" xfId="0" applyFont="1" applyBorder="1" applyAlignment="1">
      <alignment horizontal="center"/>
    </xf>
    <xf numFmtId="0" fontId="13" fillId="0" borderId="0" xfId="60" applyFont="1" applyAlignment="1">
      <alignment horizontal="center" vertical="center" wrapText="1"/>
      <protection/>
    </xf>
    <xf numFmtId="0" fontId="13" fillId="0" borderId="0" xfId="60" applyAlignment="1">
      <alignment horizontal="center" vertical="center" wrapText="1"/>
      <protection/>
    </xf>
    <xf numFmtId="0" fontId="13" fillId="0" borderId="0" xfId="60" applyFont="1" applyAlignment="1">
      <alignment horizontal="right" vertical="center" wrapText="1"/>
      <protection/>
    </xf>
    <xf numFmtId="0" fontId="13" fillId="0" borderId="0" xfId="60" applyFont="1" applyAlignment="1">
      <alignment vertical="center" wrapText="1"/>
      <protection/>
    </xf>
    <xf numFmtId="0" fontId="21" fillId="0" borderId="19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3" fontId="0" fillId="0" borderId="40" xfId="0" applyNumberFormat="1" applyFont="1" applyBorder="1" applyAlignment="1">
      <alignment horizontal="right"/>
    </xf>
    <xf numFmtId="3" fontId="0" fillId="0" borderId="106" xfId="0" applyNumberFormat="1" applyFont="1" applyBorder="1" applyAlignment="1">
      <alignment horizontal="right"/>
    </xf>
    <xf numFmtId="0" fontId="21" fillId="0" borderId="19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21" fillId="0" borderId="107" xfId="0" applyFont="1" applyBorder="1" applyAlignment="1">
      <alignment/>
    </xf>
    <xf numFmtId="0" fontId="21" fillId="0" borderId="77" xfId="0" applyFont="1" applyBorder="1" applyAlignment="1">
      <alignment/>
    </xf>
    <xf numFmtId="167" fontId="13" fillId="0" borderId="0" xfId="59" applyNumberFormat="1" applyAlignment="1">
      <alignment vertical="center" wrapText="1"/>
      <protection/>
    </xf>
    <xf numFmtId="167" fontId="13" fillId="0" borderId="0" xfId="59" applyNumberFormat="1" applyAlignment="1">
      <alignment horizontal="center" vertical="center" wrapText="1"/>
      <protection/>
    </xf>
    <xf numFmtId="167" fontId="14" fillId="0" borderId="0" xfId="59" applyNumberFormat="1" applyFont="1" applyAlignment="1">
      <alignment horizontal="right" vertical="center"/>
      <protection/>
    </xf>
    <xf numFmtId="167" fontId="49" fillId="0" borderId="95" xfId="59" applyNumberFormat="1" applyFont="1" applyBorder="1" applyAlignment="1">
      <alignment horizontal="center" vertical="center"/>
      <protection/>
    </xf>
    <xf numFmtId="167" fontId="49" fillId="0" borderId="71" xfId="59" applyNumberFormat="1" applyFont="1" applyBorder="1" applyAlignment="1">
      <alignment horizontal="center"/>
      <protection/>
    </xf>
    <xf numFmtId="167" fontId="49" fillId="0" borderId="108" xfId="59" applyNumberFormat="1" applyFont="1" applyBorder="1" applyAlignment="1">
      <alignment horizontal="center"/>
      <protection/>
    </xf>
    <xf numFmtId="167" fontId="15" fillId="0" borderId="109" xfId="59" applyNumberFormat="1" applyFont="1" applyBorder="1" applyAlignment="1">
      <alignment horizontal="centerContinuous" vertical="center"/>
      <protection/>
    </xf>
    <xf numFmtId="167" fontId="49" fillId="0" borderId="110" xfId="59" applyNumberFormat="1" applyFont="1" applyBorder="1" applyAlignment="1">
      <alignment horizontal="centerContinuous" vertical="center"/>
      <protection/>
    </xf>
    <xf numFmtId="167" fontId="49" fillId="0" borderId="12" xfId="59" applyNumberFormat="1" applyFont="1" applyBorder="1" applyAlignment="1">
      <alignment horizontal="centerContinuous" vertical="center"/>
      <protection/>
    </xf>
    <xf numFmtId="167" fontId="49" fillId="0" borderId="0" xfId="59" applyNumberFormat="1" applyFont="1" applyAlignment="1">
      <alignment vertical="center"/>
      <protection/>
    </xf>
    <xf numFmtId="167" fontId="16" fillId="0" borderId="74" xfId="59" applyNumberFormat="1" applyFont="1" applyBorder="1" applyAlignment="1">
      <alignment horizontal="center" vertical="center" wrapText="1"/>
      <protection/>
    </xf>
    <xf numFmtId="167" fontId="15" fillId="0" borderId="74" xfId="59" applyNumberFormat="1" applyFont="1" applyBorder="1" applyAlignment="1">
      <alignment horizontal="center" vertical="center"/>
      <protection/>
    </xf>
    <xf numFmtId="167" fontId="49" fillId="0" borderId="111" xfId="59" applyNumberFormat="1" applyFont="1" applyBorder="1" applyAlignment="1">
      <alignment horizontal="center" vertical="center" wrapText="1"/>
      <protection/>
    </xf>
    <xf numFmtId="167" fontId="49" fillId="0" borderId="102" xfId="59" applyNumberFormat="1" applyFont="1" applyBorder="1" applyAlignment="1">
      <alignment horizontal="center" vertical="center"/>
      <protection/>
    </xf>
    <xf numFmtId="167" fontId="49" fillId="0" borderId="112" xfId="59" applyNumberFormat="1" applyFont="1" applyBorder="1" applyAlignment="1">
      <alignment horizontal="center" vertical="center"/>
      <protection/>
    </xf>
    <xf numFmtId="167" fontId="49" fillId="0" borderId="113" xfId="59" applyNumberFormat="1" applyFont="1" applyBorder="1" applyAlignment="1">
      <alignment horizontal="center" vertical="center" wrapText="1"/>
      <protection/>
    </xf>
    <xf numFmtId="167" fontId="50" fillId="0" borderId="74" xfId="59" applyNumberFormat="1" applyFont="1" applyBorder="1" applyAlignment="1">
      <alignment horizontal="center"/>
      <protection/>
    </xf>
    <xf numFmtId="167" fontId="49" fillId="0" borderId="0" xfId="59" applyNumberFormat="1" applyFont="1" applyAlignment="1">
      <alignment horizontal="center" vertical="center"/>
      <protection/>
    </xf>
    <xf numFmtId="167" fontId="16" fillId="0" borderId="30" xfId="59" applyNumberFormat="1" applyFont="1" applyBorder="1" applyAlignment="1">
      <alignment horizontal="center" vertical="center" wrapText="1"/>
      <protection/>
    </xf>
    <xf numFmtId="167" fontId="16" fillId="0" borderId="25" xfId="59" applyNumberFormat="1" applyFont="1" applyBorder="1" applyAlignment="1" applyProtection="1">
      <alignment vertical="center" wrapText="1"/>
      <protection locked="0"/>
    </xf>
    <xf numFmtId="167" fontId="13" fillId="26" borderId="25" xfId="59" applyNumberFormat="1" applyFont="1" applyFill="1" applyBorder="1" applyAlignment="1" applyProtection="1">
      <alignment vertical="center" wrapText="1"/>
      <protection/>
    </xf>
    <xf numFmtId="167" fontId="13" fillId="0" borderId="25" xfId="59" applyNumberFormat="1" applyFont="1" applyBorder="1" applyAlignment="1" applyProtection="1">
      <alignment vertical="center" wrapText="1"/>
      <protection/>
    </xf>
    <xf numFmtId="167" fontId="13" fillId="0" borderId="114" xfId="59" applyNumberFormat="1" applyFont="1" applyBorder="1" applyAlignment="1">
      <alignment vertical="center" wrapText="1"/>
      <protection/>
    </xf>
    <xf numFmtId="167" fontId="13" fillId="0" borderId="0" xfId="59" applyNumberFormat="1" applyFont="1" applyAlignment="1">
      <alignment vertical="center" wrapText="1"/>
      <protection/>
    </xf>
    <xf numFmtId="167" fontId="16" fillId="0" borderId="33" xfId="59" applyNumberFormat="1" applyFont="1" applyBorder="1" applyAlignment="1">
      <alignment horizontal="center" vertical="center" wrapText="1"/>
      <protection/>
    </xf>
    <xf numFmtId="167" fontId="51" fillId="0" borderId="11" xfId="58" applyNumberFormat="1" applyFont="1" applyBorder="1" applyAlignment="1" applyProtection="1">
      <alignment vertical="center" wrapText="1"/>
      <protection locked="0"/>
    </xf>
    <xf numFmtId="168" fontId="13" fillId="0" borderId="11" xfId="58" applyNumberFormat="1" applyFont="1" applyBorder="1" applyAlignment="1" applyProtection="1">
      <alignment vertical="center" wrapText="1"/>
      <protection locked="0"/>
    </xf>
    <xf numFmtId="167" fontId="13" fillId="0" borderId="11" xfId="59" applyNumberFormat="1" applyFont="1" applyBorder="1" applyAlignment="1" applyProtection="1">
      <alignment vertical="center" wrapText="1"/>
      <protection locked="0"/>
    </xf>
    <xf numFmtId="167" fontId="13" fillId="0" borderId="34" xfId="59" applyNumberFormat="1" applyFont="1" applyBorder="1" applyAlignment="1">
      <alignment vertical="center" wrapText="1"/>
      <protection/>
    </xf>
    <xf numFmtId="167" fontId="16" fillId="0" borderId="115" xfId="59" applyNumberFormat="1" applyFont="1" applyBorder="1" applyAlignment="1">
      <alignment horizontal="center" vertical="center" wrapText="1"/>
      <protection/>
    </xf>
    <xf numFmtId="167" fontId="51" fillId="0" borderId="33" xfId="58" applyNumberFormat="1" applyFont="1" applyBorder="1" applyAlignment="1" applyProtection="1">
      <alignment vertical="center" wrapText="1"/>
      <protection locked="0"/>
    </xf>
    <xf numFmtId="167" fontId="51" fillId="0" borderId="116" xfId="58" applyNumberFormat="1" applyFont="1" applyBorder="1" applyAlignment="1" applyProtection="1">
      <alignment vertical="center" wrapText="1"/>
      <protection locked="0"/>
    </xf>
    <xf numFmtId="168" fontId="13" fillId="0" borderId="23" xfId="58" applyNumberFormat="1" applyFont="1" applyBorder="1" applyAlignment="1" applyProtection="1">
      <alignment vertical="center" wrapText="1"/>
      <protection locked="0"/>
    </xf>
    <xf numFmtId="167" fontId="13" fillId="0" borderId="23" xfId="59" applyNumberFormat="1" applyFont="1" applyBorder="1" applyAlignment="1" applyProtection="1">
      <alignment vertical="center" wrapText="1"/>
      <protection locked="0"/>
    </xf>
    <xf numFmtId="167" fontId="16" fillId="0" borderId="117" xfId="59" applyNumberFormat="1" applyFont="1" applyBorder="1" applyAlignment="1">
      <alignment horizontal="center" vertical="center" wrapText="1"/>
      <protection/>
    </xf>
    <xf numFmtId="167" fontId="49" fillId="0" borderId="10" xfId="59" applyNumberFormat="1" applyFont="1" applyBorder="1" applyAlignment="1">
      <alignment vertical="center" wrapText="1"/>
      <protection/>
    </xf>
    <xf numFmtId="167" fontId="13" fillId="26" borderId="42" xfId="59" applyNumberFormat="1" applyFont="1" applyFill="1" applyBorder="1" applyAlignment="1" applyProtection="1">
      <alignment vertical="center" wrapText="1"/>
      <protection/>
    </xf>
    <xf numFmtId="167" fontId="13" fillId="0" borderId="30" xfId="59" applyNumberFormat="1" applyFont="1" applyBorder="1" applyAlignment="1" applyProtection="1">
      <alignment vertical="center" wrapText="1"/>
      <protection/>
    </xf>
    <xf numFmtId="0" fontId="4" fillId="0" borderId="0" xfId="0" applyFont="1" applyAlignment="1">
      <alignment horizontal="center"/>
    </xf>
    <xf numFmtId="0" fontId="4" fillId="22" borderId="71" xfId="0" applyFont="1" applyFill="1" applyBorder="1" applyAlignment="1">
      <alignment horizontal="center" vertical="top" wrapText="1"/>
    </xf>
    <xf numFmtId="0" fontId="4" fillId="22" borderId="74" xfId="0" applyFont="1" applyFill="1" applyBorder="1" applyAlignment="1">
      <alignment horizontal="center" vertical="top" wrapText="1"/>
    </xf>
    <xf numFmtId="0" fontId="1" fillId="0" borderId="117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3" fontId="1" fillId="0" borderId="12" xfId="0" applyNumberFormat="1" applyFont="1" applyBorder="1" applyAlignment="1">
      <alignment horizontal="right" vertical="top" wrapText="1"/>
    </xf>
    <xf numFmtId="0" fontId="1" fillId="0" borderId="22" xfId="0" applyFont="1" applyBorder="1" applyAlignment="1">
      <alignment horizontal="center" vertical="center" wrapText="1"/>
    </xf>
    <xf numFmtId="0" fontId="1" fillId="0" borderId="101" xfId="0" applyFont="1" applyBorder="1" applyAlignment="1">
      <alignment horizontal="center" vertical="center" wrapText="1"/>
    </xf>
    <xf numFmtId="0" fontId="1" fillId="0" borderId="13" xfId="0" applyFont="1" applyBorder="1" applyAlignment="1" quotePrefix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" fillId="0" borderId="22" xfId="0" applyFont="1" applyBorder="1" applyAlignment="1">
      <alignment wrapText="1"/>
    </xf>
    <xf numFmtId="0" fontId="1" fillId="0" borderId="101" xfId="0" applyFont="1" applyBorder="1" applyAlignment="1">
      <alignment horizontal="center" wrapText="1"/>
    </xf>
    <xf numFmtId="0" fontId="1" fillId="0" borderId="92" xfId="0" applyFont="1" applyBorder="1" applyAlignment="1">
      <alignment vertical="top" wrapText="1"/>
    </xf>
    <xf numFmtId="0" fontId="1" fillId="0" borderId="118" xfId="0" applyFont="1" applyBorder="1" applyAlignment="1">
      <alignment horizontal="center" wrapText="1"/>
    </xf>
    <xf numFmtId="0" fontId="1" fillId="0" borderId="104" xfId="0" applyFont="1" applyBorder="1" applyAlignment="1">
      <alignment vertical="top" wrapText="1"/>
    </xf>
    <xf numFmtId="0" fontId="4" fillId="0" borderId="94" xfId="0" applyFont="1" applyBorder="1" applyAlignment="1">
      <alignment vertical="top" wrapText="1"/>
    </xf>
    <xf numFmtId="3" fontId="4" fillId="0" borderId="94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 indent="2"/>
    </xf>
    <xf numFmtId="0" fontId="1" fillId="0" borderId="117" xfId="0" applyFont="1" applyBorder="1" applyAlignment="1">
      <alignment vertical="top" wrapText="1"/>
    </xf>
    <xf numFmtId="0" fontId="1" fillId="0" borderId="98" xfId="0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52" fillId="0" borderId="0" xfId="62" applyProtection="1">
      <alignment/>
      <protection locked="0"/>
    </xf>
    <xf numFmtId="0" fontId="16" fillId="0" borderId="119" xfId="62" applyFont="1" applyBorder="1" applyAlignment="1" applyProtection="1">
      <alignment horizontal="center" vertical="center" wrapText="1"/>
      <protection/>
    </xf>
    <xf numFmtId="0" fontId="16" fillId="0" borderId="120" xfId="62" applyFont="1" applyBorder="1" applyAlignment="1" applyProtection="1">
      <alignment horizontal="center" vertical="center"/>
      <protection/>
    </xf>
    <xf numFmtId="0" fontId="16" fillId="0" borderId="121" xfId="62" applyFont="1" applyBorder="1" applyAlignment="1" applyProtection="1">
      <alignment horizontal="center" vertical="center"/>
      <protection/>
    </xf>
    <xf numFmtId="0" fontId="52" fillId="0" borderId="0" xfId="62" applyProtection="1">
      <alignment/>
      <protection/>
    </xf>
    <xf numFmtId="0" fontId="13" fillId="0" borderId="122" xfId="62" applyFont="1" applyBorder="1" applyAlignment="1" applyProtection="1">
      <alignment horizontal="left" vertical="center"/>
      <protection/>
    </xf>
    <xf numFmtId="0" fontId="54" fillId="0" borderId="11" xfId="62" applyFont="1" applyBorder="1" applyAlignment="1" applyProtection="1">
      <alignment vertical="center"/>
      <protection/>
    </xf>
    <xf numFmtId="167" fontId="13" fillId="0" borderId="11" xfId="62" applyNumberFormat="1" applyFont="1" applyBorder="1" applyAlignment="1" applyProtection="1">
      <alignment vertical="center"/>
      <protection/>
    </xf>
    <xf numFmtId="167" fontId="13" fillId="0" borderId="123" xfId="62" applyNumberFormat="1" applyFont="1" applyBorder="1" applyAlignment="1" applyProtection="1">
      <alignment vertical="center"/>
      <protection/>
    </xf>
    <xf numFmtId="0" fontId="52" fillId="0" borderId="0" xfId="62" applyAlignment="1" applyProtection="1">
      <alignment vertical="center"/>
      <protection/>
    </xf>
    <xf numFmtId="0" fontId="13" fillId="0" borderId="11" xfId="62" applyFont="1" applyBorder="1" applyAlignment="1" applyProtection="1">
      <alignment vertical="center"/>
      <protection locked="0"/>
    </xf>
    <xf numFmtId="167" fontId="13" fillId="0" borderId="11" xfId="62" applyNumberFormat="1" applyFont="1" applyBorder="1" applyAlignment="1" applyProtection="1">
      <alignment vertical="center"/>
      <protection locked="0"/>
    </xf>
    <xf numFmtId="3" fontId="52" fillId="0" borderId="0" xfId="62" applyNumberFormat="1" applyAlignment="1" applyProtection="1">
      <alignment vertical="center"/>
      <protection locked="0"/>
    </xf>
    <xf numFmtId="0" fontId="52" fillId="0" borderId="0" xfId="62" applyAlignment="1" applyProtection="1">
      <alignment vertical="center"/>
      <protection locked="0"/>
    </xf>
    <xf numFmtId="0" fontId="13" fillId="0" borderId="124" xfId="62" applyFont="1" applyBorder="1" applyAlignment="1" applyProtection="1">
      <alignment horizontal="left" vertical="center"/>
      <protection/>
    </xf>
    <xf numFmtId="0" fontId="16" fillId="0" borderId="125" xfId="62" applyFont="1" applyBorder="1" applyAlignment="1" applyProtection="1">
      <alignment vertical="center"/>
      <protection/>
    </xf>
    <xf numFmtId="167" fontId="16" fillId="0" borderId="125" xfId="62" applyNumberFormat="1" applyFont="1" applyBorder="1" applyAlignment="1" applyProtection="1">
      <alignment vertical="center"/>
      <protection/>
    </xf>
    <xf numFmtId="167" fontId="16" fillId="0" borderId="126" xfId="62" applyNumberFormat="1" applyFont="1" applyBorder="1" applyAlignment="1" applyProtection="1">
      <alignment vertical="center"/>
      <protection/>
    </xf>
    <xf numFmtId="3" fontId="52" fillId="0" borderId="0" xfId="62" applyNumberFormat="1" applyAlignment="1" applyProtection="1">
      <alignment vertical="center"/>
      <protection/>
    </xf>
    <xf numFmtId="0" fontId="16" fillId="0" borderId="124" xfId="62" applyFont="1" applyBorder="1" applyAlignment="1" applyProtection="1">
      <alignment horizontal="left" vertical="center"/>
      <protection/>
    </xf>
    <xf numFmtId="167" fontId="52" fillId="0" borderId="0" xfId="62" applyNumberFormat="1" applyAlignment="1" applyProtection="1">
      <alignment vertical="center"/>
      <protection/>
    </xf>
    <xf numFmtId="0" fontId="13" fillId="0" borderId="0" xfId="62" applyFont="1" applyProtection="1">
      <alignment/>
      <protection/>
    </xf>
    <xf numFmtId="0" fontId="13" fillId="0" borderId="0" xfId="62" applyFont="1" applyProtection="1">
      <alignment/>
      <protection locked="0"/>
    </xf>
    <xf numFmtId="0" fontId="13" fillId="0" borderId="0" xfId="61">
      <alignment/>
      <protection/>
    </xf>
    <xf numFmtId="167" fontId="55" fillId="0" borderId="0" xfId="61" applyNumberFormat="1" applyFont="1" applyAlignment="1">
      <alignment horizontal="center" vertical="center" wrapText="1"/>
      <protection/>
    </xf>
    <xf numFmtId="167" fontId="55" fillId="0" borderId="0" xfId="61" applyNumberFormat="1" applyFont="1" applyAlignment="1">
      <alignment vertical="center" wrapText="1"/>
      <protection/>
    </xf>
    <xf numFmtId="167" fontId="9" fillId="0" borderId="0" xfId="61" applyNumberFormat="1" applyFont="1" applyAlignment="1">
      <alignment horizontal="right"/>
      <protection/>
    </xf>
    <xf numFmtId="167" fontId="48" fillId="0" borderId="0" xfId="61" applyNumberFormat="1" applyFont="1" applyBorder="1" applyAlignment="1">
      <alignment vertical="center" wrapText="1"/>
      <protection/>
    </xf>
    <xf numFmtId="167" fontId="48" fillId="0" borderId="0" xfId="61" applyNumberFormat="1" applyFont="1" applyAlignment="1">
      <alignment vertical="center" wrapText="1"/>
      <protection/>
    </xf>
    <xf numFmtId="0" fontId="4" fillId="0" borderId="30" xfId="61" applyFont="1" applyBorder="1" applyAlignment="1">
      <alignment horizontal="center" vertical="center" wrapText="1"/>
      <protection/>
    </xf>
    <xf numFmtId="0" fontId="4" fillId="0" borderId="25" xfId="61" applyFont="1" applyBorder="1" applyAlignment="1">
      <alignment horizontal="center" vertical="center" wrapText="1"/>
      <protection/>
    </xf>
    <xf numFmtId="0" fontId="4" fillId="0" borderId="114" xfId="61" applyFont="1" applyBorder="1" applyAlignment="1">
      <alignment horizontal="center" vertical="center" wrapText="1"/>
      <protection/>
    </xf>
    <xf numFmtId="0" fontId="49" fillId="0" borderId="0" xfId="61" applyFont="1" applyAlignment="1">
      <alignment horizontal="center" vertical="center" wrapText="1"/>
      <protection/>
    </xf>
    <xf numFmtId="0" fontId="4" fillId="0" borderId="36" xfId="61" applyFont="1" applyBorder="1" applyAlignment="1">
      <alignment horizontal="centerContinuous" vertical="center" wrapText="1"/>
      <protection/>
    </xf>
    <xf numFmtId="0" fontId="4" fillId="0" borderId="37" xfId="61" applyFont="1" applyBorder="1" applyAlignment="1">
      <alignment horizontal="centerContinuous" vertical="center" wrapText="1"/>
      <protection/>
    </xf>
    <xf numFmtId="0" fontId="4" fillId="0" borderId="127" xfId="61" applyFont="1" applyBorder="1" applyAlignment="1">
      <alignment horizontal="centerContinuous" vertical="center" wrapText="1"/>
      <protection/>
    </xf>
    <xf numFmtId="0" fontId="49" fillId="0" borderId="0" xfId="61" applyFont="1" applyAlignment="1">
      <alignment vertical="center" wrapText="1"/>
      <protection/>
    </xf>
    <xf numFmtId="0" fontId="1" fillId="0" borderId="31" xfId="61" applyFont="1" applyBorder="1" applyAlignment="1">
      <alignment vertical="center" wrapText="1"/>
      <protection/>
    </xf>
    <xf numFmtId="167" fontId="1" fillId="0" borderId="32" xfId="61" applyNumberFormat="1" applyFont="1" applyBorder="1" applyAlignment="1" applyProtection="1">
      <alignment vertical="center" wrapText="1"/>
      <protection locked="0"/>
    </xf>
    <xf numFmtId="167" fontId="1" fillId="0" borderId="128" xfId="61" applyNumberFormat="1" applyFont="1" applyBorder="1" applyAlignment="1" applyProtection="1">
      <alignment vertical="center" wrapText="1"/>
      <protection locked="0"/>
    </xf>
    <xf numFmtId="0" fontId="13" fillId="0" borderId="0" xfId="61" applyAlignment="1">
      <alignment vertical="center" wrapText="1"/>
      <protection/>
    </xf>
    <xf numFmtId="0" fontId="1" fillId="0" borderId="33" xfId="61" applyFont="1" applyBorder="1" applyAlignment="1">
      <alignment vertical="center" wrapText="1"/>
      <protection/>
    </xf>
    <xf numFmtId="167" fontId="1" fillId="0" borderId="11" xfId="61" applyNumberFormat="1" applyFont="1" applyBorder="1" applyAlignment="1" applyProtection="1">
      <alignment vertical="center" wrapText="1"/>
      <protection locked="0"/>
    </xf>
    <xf numFmtId="167" fontId="1" fillId="0" borderId="34" xfId="61" applyNumberFormat="1" applyFont="1" applyBorder="1" applyAlignment="1" applyProtection="1">
      <alignment vertical="center" wrapText="1"/>
      <protection locked="0"/>
    </xf>
    <xf numFmtId="0" fontId="1" fillId="0" borderId="116" xfId="61" applyFont="1" applyBorder="1" applyAlignment="1">
      <alignment vertical="center" wrapText="1"/>
      <protection/>
    </xf>
    <xf numFmtId="167" fontId="1" fillId="0" borderId="23" xfId="61" applyNumberFormat="1" applyFont="1" applyBorder="1" applyAlignment="1" applyProtection="1">
      <alignment vertical="center" wrapText="1"/>
      <protection locked="0"/>
    </xf>
    <xf numFmtId="167" fontId="1" fillId="0" borderId="113" xfId="61" applyNumberFormat="1" applyFont="1" applyBorder="1" applyAlignment="1" applyProtection="1">
      <alignment vertical="center" wrapText="1"/>
      <protection locked="0"/>
    </xf>
    <xf numFmtId="0" fontId="4" fillId="0" borderId="116" xfId="61" applyFont="1" applyBorder="1" applyAlignment="1">
      <alignment vertical="center" wrapText="1"/>
      <protection/>
    </xf>
    <xf numFmtId="167" fontId="4" fillId="0" borderId="23" xfId="61" applyNumberFormat="1" applyFont="1" applyBorder="1" applyAlignment="1">
      <alignment vertical="center" wrapText="1"/>
      <protection/>
    </xf>
    <xf numFmtId="167" fontId="4" fillId="0" borderId="113" xfId="61" applyNumberFormat="1" applyFont="1" applyBorder="1" applyAlignment="1">
      <alignment vertical="center" wrapText="1"/>
      <protection/>
    </xf>
    <xf numFmtId="0" fontId="51" fillId="0" borderId="0" xfId="61" applyFont="1" applyAlignment="1">
      <alignment vertical="center" wrapText="1"/>
      <protection/>
    </xf>
    <xf numFmtId="0" fontId="4" fillId="0" borderId="36" xfId="61" applyFont="1" applyBorder="1" applyAlignment="1">
      <alignment vertical="center" wrapText="1"/>
      <protection/>
    </xf>
    <xf numFmtId="167" fontId="4" fillId="0" borderId="37" xfId="61" applyNumberFormat="1" applyFont="1" applyBorder="1" applyAlignment="1">
      <alignment vertical="center" wrapText="1"/>
      <protection/>
    </xf>
    <xf numFmtId="167" fontId="4" fillId="0" borderId="127" xfId="61" applyNumberFormat="1" applyFont="1" applyBorder="1" applyAlignment="1">
      <alignment vertical="center" wrapText="1"/>
      <protection/>
    </xf>
    <xf numFmtId="0" fontId="4" fillId="0" borderId="0" xfId="61" applyFont="1" applyBorder="1" applyAlignment="1">
      <alignment vertical="center" wrapText="1"/>
      <protection/>
    </xf>
    <xf numFmtId="167" fontId="4" fillId="0" borderId="0" xfId="61" applyNumberFormat="1" applyFont="1" applyBorder="1" applyAlignment="1">
      <alignment vertical="center" wrapText="1"/>
      <protection/>
    </xf>
    <xf numFmtId="0" fontId="1" fillId="0" borderId="0" xfId="61" applyFont="1">
      <alignment/>
      <protection/>
    </xf>
    <xf numFmtId="0" fontId="16" fillId="0" borderId="0" xfId="61" applyFont="1" applyAlignment="1">
      <alignment vertical="center" wrapText="1"/>
      <protection/>
    </xf>
    <xf numFmtId="0" fontId="1" fillId="0" borderId="38" xfId="61" applyFont="1" applyBorder="1" applyAlignment="1">
      <alignment vertical="center" wrapText="1"/>
      <protection/>
    </xf>
    <xf numFmtId="167" fontId="1" fillId="0" borderId="73" xfId="61" applyNumberFormat="1" applyFont="1" applyBorder="1" applyAlignment="1" applyProtection="1">
      <alignment vertical="center" wrapText="1"/>
      <protection locked="0"/>
    </xf>
    <xf numFmtId="167" fontId="1" fillId="0" borderId="129" xfId="61" applyNumberFormat="1" applyFont="1" applyBorder="1" applyAlignment="1" applyProtection="1">
      <alignment vertical="center" wrapText="1"/>
      <protection locked="0"/>
    </xf>
    <xf numFmtId="167" fontId="42" fillId="0" borderId="11" xfId="61" applyNumberFormat="1" applyFont="1" applyBorder="1" applyAlignment="1" applyProtection="1">
      <alignment vertical="center" wrapText="1"/>
      <protection locked="0"/>
    </xf>
    <xf numFmtId="167" fontId="42" fillId="0" borderId="34" xfId="61" applyNumberFormat="1" applyFont="1" applyBorder="1" applyAlignment="1" applyProtection="1">
      <alignment vertical="center" wrapText="1"/>
      <protection locked="0"/>
    </xf>
    <xf numFmtId="0" fontId="15" fillId="0" borderId="0" xfId="61" applyFont="1" applyAlignment="1">
      <alignment vertical="center" wrapText="1"/>
      <protection/>
    </xf>
    <xf numFmtId="0" fontId="13" fillId="0" borderId="130" xfId="62" applyFont="1" applyBorder="1" applyAlignment="1" applyProtection="1">
      <alignment horizontal="left" vertical="center"/>
      <protection/>
    </xf>
    <xf numFmtId="0" fontId="13" fillId="0" borderId="26" xfId="62" applyFont="1" applyBorder="1" applyAlignment="1" applyProtection="1">
      <alignment vertical="center"/>
      <protection locked="0"/>
    </xf>
    <xf numFmtId="167" fontId="13" fillId="0" borderId="26" xfId="62" applyNumberFormat="1" applyFont="1" applyBorder="1" applyAlignment="1" applyProtection="1">
      <alignment vertical="center"/>
      <protection locked="0"/>
    </xf>
    <xf numFmtId="167" fontId="13" fillId="0" borderId="131" xfId="62" applyNumberFormat="1" applyFont="1" applyBorder="1" applyAlignment="1" applyProtection="1">
      <alignment vertical="center"/>
      <protection/>
    </xf>
    <xf numFmtId="0" fontId="1" fillId="0" borderId="36" xfId="61" applyFont="1" applyBorder="1" applyAlignment="1">
      <alignment vertical="center" wrapText="1"/>
      <protection/>
    </xf>
    <xf numFmtId="167" fontId="1" fillId="0" borderId="37" xfId="61" applyNumberFormat="1" applyFont="1" applyBorder="1" applyAlignment="1" applyProtection="1">
      <alignment vertical="center" wrapText="1"/>
      <protection locked="0"/>
    </xf>
    <xf numFmtId="167" fontId="1" fillId="0" borderId="127" xfId="61" applyNumberFormat="1" applyFont="1" applyBorder="1" applyAlignment="1" applyProtection="1">
      <alignment vertical="center" wrapText="1"/>
      <protection locked="0"/>
    </xf>
    <xf numFmtId="0" fontId="1" fillId="24" borderId="21" xfId="0" applyFont="1" applyFill="1" applyBorder="1" applyAlignment="1">
      <alignment vertical="top" wrapText="1"/>
    </xf>
    <xf numFmtId="3" fontId="1" fillId="0" borderId="96" xfId="0" applyNumberFormat="1" applyFont="1" applyFill="1" applyBorder="1" applyAlignment="1">
      <alignment horizontal="right" vertical="center" wrapText="1"/>
    </xf>
    <xf numFmtId="0" fontId="1" fillId="0" borderId="118" xfId="0" applyFont="1" applyBorder="1" applyAlignment="1">
      <alignment vertical="top" wrapText="1"/>
    </xf>
    <xf numFmtId="3" fontId="4" fillId="0" borderId="132" xfId="0" applyNumberFormat="1" applyFont="1" applyBorder="1" applyAlignment="1">
      <alignment horizontal="right" wrapText="1"/>
    </xf>
    <xf numFmtId="0" fontId="1" fillId="0" borderId="43" xfId="69" applyNumberFormat="1" applyFont="1" applyBorder="1" applyAlignment="1">
      <alignment horizontal="right" vertical="center" wrapText="1"/>
    </xf>
    <xf numFmtId="3" fontId="1" fillId="0" borderId="85" xfId="0" applyNumberFormat="1" applyFont="1" applyBorder="1" applyAlignment="1">
      <alignment horizontal="right" wrapText="1"/>
    </xf>
    <xf numFmtId="0" fontId="1" fillId="0" borderId="32" xfId="0" applyFont="1" applyBorder="1" applyAlignment="1">
      <alignment vertical="top" wrapText="1"/>
    </xf>
    <xf numFmtId="3" fontId="1" fillId="0" borderId="32" xfId="0" applyNumberFormat="1" applyFont="1" applyBorder="1" applyAlignment="1">
      <alignment horizontal="right" wrapText="1"/>
    </xf>
    <xf numFmtId="0" fontId="4" fillId="0" borderId="21" xfId="0" applyFont="1" applyBorder="1" applyAlignment="1">
      <alignment vertical="top" wrapText="1"/>
    </xf>
    <xf numFmtId="3" fontId="4" fillId="0" borderId="21" xfId="0" applyNumberFormat="1" applyFont="1" applyBorder="1" applyAlignment="1">
      <alignment horizontal="right" wrapText="1"/>
    </xf>
    <xf numFmtId="3" fontId="1" fillId="0" borderId="93" xfId="0" applyNumberFormat="1" applyFont="1" applyBorder="1" applyAlignment="1">
      <alignment horizontal="right" vertical="center" wrapText="1"/>
    </xf>
    <xf numFmtId="0" fontId="1" fillId="0" borderId="133" xfId="0" applyFont="1" applyBorder="1" applyAlignment="1">
      <alignment/>
    </xf>
    <xf numFmtId="0" fontId="4" fillId="0" borderId="40" xfId="0" applyFont="1" applyFill="1" applyBorder="1" applyAlignment="1">
      <alignment horizontal="center" wrapText="1"/>
    </xf>
    <xf numFmtId="3" fontId="4" fillId="0" borderId="54" xfId="0" applyNumberFormat="1" applyFont="1" applyBorder="1" applyAlignment="1">
      <alignment horizontal="right" vertical="center" wrapText="1"/>
    </xf>
    <xf numFmtId="3" fontId="1" fillId="0" borderId="134" xfId="0" applyNumberFormat="1" applyFont="1" applyBorder="1" applyAlignment="1">
      <alignment horizontal="right" vertical="top" wrapText="1"/>
    </xf>
    <xf numFmtId="0" fontId="4" fillId="22" borderId="94" xfId="0" applyFont="1" applyFill="1" applyBorder="1" applyAlignment="1">
      <alignment horizontal="center" vertical="center" wrapText="1"/>
    </xf>
    <xf numFmtId="0" fontId="1" fillId="0" borderId="135" xfId="0" applyFont="1" applyBorder="1" applyAlignment="1">
      <alignment/>
    </xf>
    <xf numFmtId="0" fontId="4" fillId="22" borderId="27" xfId="0" applyFont="1" applyFill="1" applyBorder="1" applyAlignment="1">
      <alignment horizontal="center" vertical="top" wrapText="1"/>
    </xf>
    <xf numFmtId="0" fontId="4" fillId="25" borderId="136" xfId="0" applyFont="1" applyFill="1" applyBorder="1" applyAlignment="1">
      <alignment horizontal="center" wrapText="1"/>
    </xf>
    <xf numFmtId="3" fontId="4" fillId="0" borderId="49" xfId="0" applyNumberFormat="1" applyFont="1" applyBorder="1" applyAlignment="1">
      <alignment/>
    </xf>
    <xf numFmtId="3" fontId="1" fillId="0" borderId="49" xfId="0" applyNumberFormat="1" applyFont="1" applyBorder="1" applyAlignment="1">
      <alignment horizontal="right" vertical="top" wrapText="1"/>
    </xf>
    <xf numFmtId="3" fontId="4" fillId="0" borderId="49" xfId="0" applyNumberFormat="1" applyFont="1" applyBorder="1" applyAlignment="1">
      <alignment horizontal="right" wrapText="1"/>
    </xf>
    <xf numFmtId="3" fontId="1" fillId="0" borderId="49" xfId="0" applyNumberFormat="1" applyFont="1" applyFill="1" applyBorder="1" applyAlignment="1">
      <alignment horizontal="right" vertical="top" wrapText="1"/>
    </xf>
    <xf numFmtId="3" fontId="1" fillId="0" borderId="85" xfId="0" applyNumberFormat="1" applyFont="1" applyBorder="1" applyAlignment="1">
      <alignment horizontal="right" vertical="top" wrapText="1"/>
    </xf>
    <xf numFmtId="3" fontId="1" fillId="0" borderId="137" xfId="0" applyNumberFormat="1" applyFont="1" applyBorder="1" applyAlignment="1">
      <alignment horizontal="right" vertical="top" wrapText="1"/>
    </xf>
    <xf numFmtId="0" fontId="1" fillId="0" borderId="138" xfId="0" applyFont="1" applyBorder="1" applyAlignment="1">
      <alignment horizontal="center"/>
    </xf>
    <xf numFmtId="0" fontId="1" fillId="0" borderId="85" xfId="0" applyFont="1" applyBorder="1" applyAlignment="1">
      <alignment/>
    </xf>
    <xf numFmtId="0" fontId="4" fillId="25" borderId="49" xfId="0" applyFont="1" applyFill="1" applyBorder="1" applyAlignment="1">
      <alignment horizontal="center" wrapText="1"/>
    </xf>
    <xf numFmtId="3" fontId="4" fillId="0" borderId="49" xfId="0" applyNumberFormat="1" applyFont="1" applyBorder="1" applyAlignment="1">
      <alignment horizontal="right" vertical="center" wrapText="1"/>
    </xf>
    <xf numFmtId="3" fontId="1" fillId="0" borderId="49" xfId="0" applyNumberFormat="1" applyFont="1" applyFill="1" applyBorder="1" applyAlignment="1">
      <alignment horizontal="right" vertical="center" wrapText="1"/>
    </xf>
    <xf numFmtId="3" fontId="4" fillId="22" borderId="137" xfId="0" applyNumberFormat="1" applyFont="1" applyFill="1" applyBorder="1" applyAlignment="1">
      <alignment horizontal="right" vertical="center" wrapText="1"/>
    </xf>
    <xf numFmtId="3" fontId="1" fillId="0" borderId="49" xfId="0" applyNumberFormat="1" applyFont="1" applyBorder="1" applyAlignment="1">
      <alignment horizontal="right" vertical="center" wrapText="1"/>
    </xf>
    <xf numFmtId="3" fontId="4" fillId="0" borderId="49" xfId="0" applyNumberFormat="1" applyFont="1" applyBorder="1" applyAlignment="1">
      <alignment horizontal="right" vertical="center" wrapText="1"/>
    </xf>
    <xf numFmtId="3" fontId="1" fillId="0" borderId="49" xfId="0" applyNumberFormat="1" applyFont="1" applyBorder="1" applyAlignment="1">
      <alignment horizontal="right" vertical="center"/>
    </xf>
    <xf numFmtId="167" fontId="4" fillId="22" borderId="56" xfId="56" applyNumberFormat="1" applyFont="1" applyFill="1" applyBorder="1" applyAlignment="1">
      <alignment horizontal="center" vertical="center" wrapText="1"/>
      <protection/>
    </xf>
    <xf numFmtId="167" fontId="1" fillId="0" borderId="55" xfId="56" applyNumberFormat="1" applyFont="1" applyBorder="1" applyAlignment="1" applyProtection="1">
      <alignment horizontal="center" vertical="center" wrapText="1"/>
      <protection locked="0"/>
    </xf>
    <xf numFmtId="167" fontId="1" fillId="0" borderId="139" xfId="56" applyNumberFormat="1" applyFont="1" applyBorder="1" applyAlignment="1" applyProtection="1">
      <alignment horizontal="center" vertical="center" wrapText="1"/>
      <protection locked="0"/>
    </xf>
    <xf numFmtId="167" fontId="4" fillId="0" borderId="97" xfId="56" applyNumberFormat="1" applyFont="1" applyBorder="1" applyAlignment="1">
      <alignment vertical="center" wrapText="1"/>
      <protection/>
    </xf>
    <xf numFmtId="167" fontId="1" fillId="0" borderId="140" xfId="56" applyNumberFormat="1" applyFont="1" applyBorder="1" applyAlignment="1" applyProtection="1">
      <alignment horizontal="right" vertical="center" wrapText="1"/>
      <protection locked="0"/>
    </xf>
    <xf numFmtId="167" fontId="1" fillId="0" borderId="40" xfId="56" applyNumberFormat="1" applyFont="1" applyBorder="1" applyAlignment="1" applyProtection="1">
      <alignment horizontal="right" vertical="center" wrapText="1"/>
      <protection locked="0"/>
    </xf>
    <xf numFmtId="167" fontId="1" fillId="0" borderId="40" xfId="56" applyNumberFormat="1" applyFont="1" applyBorder="1" applyAlignment="1" applyProtection="1">
      <alignment horizontal="center" vertical="center" wrapText="1"/>
      <protection locked="0"/>
    </xf>
    <xf numFmtId="167" fontId="1" fillId="0" borderId="41" xfId="56" applyNumberFormat="1" applyFont="1" applyBorder="1" applyAlignment="1" applyProtection="1">
      <alignment horizontal="center" vertical="center" wrapText="1"/>
      <protection locked="0"/>
    </xf>
    <xf numFmtId="167" fontId="1" fillId="0" borderId="114" xfId="56" applyNumberFormat="1" applyFont="1" applyBorder="1" applyAlignment="1" applyProtection="1">
      <alignment horizontal="center" vertical="center" wrapText="1"/>
      <protection/>
    </xf>
    <xf numFmtId="167" fontId="4" fillId="22" borderId="129" xfId="56" applyNumberFormat="1" applyFont="1" applyFill="1" applyBorder="1" applyAlignment="1">
      <alignment horizontal="center" vertical="center" wrapText="1"/>
      <protection/>
    </xf>
    <xf numFmtId="167" fontId="13" fillId="0" borderId="34" xfId="56" applyNumberFormat="1" applyBorder="1" applyAlignment="1">
      <alignment vertical="center" wrapText="1"/>
      <protection/>
    </xf>
    <xf numFmtId="167" fontId="4" fillId="22" borderId="141" xfId="56" applyNumberFormat="1" applyFont="1" applyFill="1" applyBorder="1" applyAlignment="1">
      <alignment horizontal="center" vertical="center" wrapText="1"/>
      <protection/>
    </xf>
    <xf numFmtId="167" fontId="13" fillId="0" borderId="113" xfId="56" applyNumberFormat="1" applyBorder="1" applyAlignment="1">
      <alignment vertical="center" wrapText="1"/>
      <protection/>
    </xf>
    <xf numFmtId="167" fontId="4" fillId="22" borderId="129" xfId="57" applyNumberFormat="1" applyFont="1" applyFill="1" applyBorder="1" applyAlignment="1">
      <alignment horizontal="center" vertical="center" wrapText="1"/>
      <protection/>
    </xf>
    <xf numFmtId="1" fontId="4" fillId="0" borderId="56" xfId="57" applyNumberFormat="1" applyFont="1" applyBorder="1" applyAlignment="1">
      <alignment horizontal="left" vertical="center" wrapText="1"/>
      <protection/>
    </xf>
    <xf numFmtId="1" fontId="4" fillId="0" borderId="97" xfId="57" applyNumberFormat="1" applyFont="1" applyBorder="1" applyAlignment="1">
      <alignment vertical="center" wrapText="1"/>
      <protection/>
    </xf>
    <xf numFmtId="167" fontId="1" fillId="0" borderId="141" xfId="57" applyNumberFormat="1" applyFont="1" applyBorder="1" applyAlignment="1" applyProtection="1">
      <alignment horizontal="right" vertical="center" wrapText="1"/>
      <protection locked="0"/>
    </xf>
    <xf numFmtId="167" fontId="1" fillId="0" borderId="40" xfId="57" applyNumberFormat="1" applyFont="1" applyBorder="1" applyAlignment="1" applyProtection="1">
      <alignment horizontal="right" vertical="center" wrapText="1"/>
      <protection locked="0"/>
    </xf>
    <xf numFmtId="167" fontId="1" fillId="0" borderId="40" xfId="57" applyNumberFormat="1" applyFont="1" applyBorder="1" applyAlignment="1" applyProtection="1">
      <alignment horizontal="center" vertical="center" wrapText="1"/>
      <protection locked="0"/>
    </xf>
    <xf numFmtId="167" fontId="1" fillId="0" borderId="112" xfId="57" applyNumberFormat="1" applyFont="1" applyBorder="1" applyAlignment="1" applyProtection="1">
      <alignment horizontal="center" vertical="center" wrapText="1"/>
      <protection/>
    </xf>
    <xf numFmtId="167" fontId="13" fillId="0" borderId="34" xfId="57" applyNumberFormat="1" applyBorder="1" applyAlignment="1">
      <alignment vertical="center" wrapText="1"/>
      <protection/>
    </xf>
    <xf numFmtId="167" fontId="13" fillId="0" borderId="142" xfId="57" applyNumberFormat="1" applyBorder="1" applyAlignment="1">
      <alignment vertical="center" wrapText="1"/>
      <protection/>
    </xf>
    <xf numFmtId="1" fontId="1" fillId="0" borderId="40" xfId="0" applyNumberFormat="1" applyFont="1" applyBorder="1" applyAlignment="1">
      <alignment horizontal="right" vertical="center" wrapText="1"/>
    </xf>
    <xf numFmtId="1" fontId="1" fillId="0" borderId="40" xfId="0" applyNumberFormat="1" applyFont="1" applyBorder="1" applyAlignment="1">
      <alignment horizontal="right" vertical="top" wrapText="1"/>
    </xf>
    <xf numFmtId="0" fontId="1" fillId="0" borderId="40" xfId="0" applyFont="1" applyBorder="1" applyAlignment="1">
      <alignment horizontal="right" vertical="top" wrapText="1"/>
    </xf>
    <xf numFmtId="3" fontId="1" fillId="0" borderId="34" xfId="0" applyNumberFormat="1" applyFont="1" applyBorder="1" applyAlignment="1">
      <alignment horizontal="right" vertical="center" wrapText="1"/>
    </xf>
    <xf numFmtId="3" fontId="1" fillId="0" borderId="113" xfId="0" applyNumberFormat="1" applyFont="1" applyBorder="1" applyAlignment="1">
      <alignment horizontal="right" vertical="center" wrapText="1"/>
    </xf>
    <xf numFmtId="0" fontId="1" fillId="0" borderId="34" xfId="69" applyNumberFormat="1" applyFont="1" applyBorder="1" applyAlignment="1">
      <alignment horizontal="right" vertical="center" wrapText="1"/>
    </xf>
    <xf numFmtId="0" fontId="1" fillId="0" borderId="113" xfId="69" applyNumberFormat="1" applyFont="1" applyBorder="1" applyAlignment="1">
      <alignment horizontal="right" vertical="center" wrapText="1"/>
    </xf>
    <xf numFmtId="0" fontId="1" fillId="0" borderId="33" xfId="0" applyFont="1" applyBorder="1" applyAlignment="1">
      <alignment vertical="top" wrapText="1"/>
    </xf>
    <xf numFmtId="0" fontId="1" fillId="0" borderId="34" xfId="0" applyFont="1" applyBorder="1" applyAlignment="1">
      <alignment horizontal="right" vertical="center" wrapText="1"/>
    </xf>
    <xf numFmtId="0" fontId="4" fillId="22" borderId="33" xfId="0" applyFont="1" applyFill="1" applyBorder="1" applyAlignment="1">
      <alignment vertical="top" wrapText="1"/>
    </xf>
    <xf numFmtId="3" fontId="4" fillId="22" borderId="34" xfId="0" applyNumberFormat="1" applyFont="1" applyFill="1" applyBorder="1" applyAlignment="1">
      <alignment horizontal="right" vertical="center" wrapText="1"/>
    </xf>
    <xf numFmtId="0" fontId="1" fillId="0" borderId="33" xfId="0" applyFont="1" applyBorder="1" applyAlignment="1">
      <alignment horizontal="left" vertical="top" wrapText="1"/>
    </xf>
    <xf numFmtId="1" fontId="1" fillId="0" borderId="34" xfId="0" applyNumberFormat="1" applyFont="1" applyBorder="1" applyAlignment="1">
      <alignment horizontal="right" vertical="top" wrapText="1"/>
    </xf>
    <xf numFmtId="0" fontId="1" fillId="0" borderId="34" xfId="0" applyFont="1" applyBorder="1" applyAlignment="1">
      <alignment horizontal="right" vertical="top" wrapText="1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top" wrapText="1" indent="3"/>
    </xf>
    <xf numFmtId="0" fontId="4" fillId="22" borderId="143" xfId="0" applyFont="1" applyFill="1" applyBorder="1" applyAlignment="1">
      <alignment vertical="top" wrapText="1"/>
    </xf>
    <xf numFmtId="3" fontId="4" fillId="22" borderId="144" xfId="0" applyNumberFormat="1" applyFont="1" applyFill="1" applyBorder="1" applyAlignment="1">
      <alignment horizontal="right" vertical="center" wrapText="1"/>
    </xf>
    <xf numFmtId="3" fontId="0" fillId="0" borderId="96" xfId="0" applyNumberFormat="1" applyFill="1" applyBorder="1" applyAlignment="1">
      <alignment horizontal="right" vertical="center"/>
    </xf>
    <xf numFmtId="0" fontId="5" fillId="24" borderId="11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167" fontId="1" fillId="0" borderId="34" xfId="56" applyNumberFormat="1" applyFont="1" applyBorder="1" applyAlignment="1" applyProtection="1">
      <alignment horizontal="right" vertical="center" wrapText="1"/>
      <protection locked="0"/>
    </xf>
    <xf numFmtId="167" fontId="1" fillId="0" borderId="129" xfId="57" applyNumberFormat="1" applyFont="1" applyBorder="1" applyAlignment="1" applyProtection="1">
      <alignment horizontal="right" vertical="center" wrapText="1"/>
      <protection locked="0"/>
    </xf>
    <xf numFmtId="167" fontId="1" fillId="0" borderId="34" xfId="57" applyNumberFormat="1" applyFont="1" applyBorder="1" applyAlignment="1" applyProtection="1">
      <alignment horizontal="right" vertical="center" wrapText="1"/>
      <protection locked="0"/>
    </xf>
    <xf numFmtId="167" fontId="1" fillId="0" borderId="113" xfId="57" applyNumberFormat="1" applyFont="1" applyBorder="1" applyAlignment="1" applyProtection="1">
      <alignment horizontal="center" vertical="center" wrapText="1"/>
      <protection/>
    </xf>
    <xf numFmtId="167" fontId="4" fillId="0" borderId="114" xfId="56" applyNumberFormat="1" applyFont="1" applyBorder="1" applyAlignment="1">
      <alignment vertical="center" wrapText="1"/>
      <protection/>
    </xf>
    <xf numFmtId="167" fontId="1" fillId="0" borderId="42" xfId="56" applyNumberFormat="1" applyFont="1" applyBorder="1" applyAlignment="1" applyProtection="1">
      <alignment horizontal="center" vertical="center" wrapText="1"/>
      <protection/>
    </xf>
    <xf numFmtId="1" fontId="4" fillId="0" borderId="114" xfId="57" applyNumberFormat="1" applyFont="1" applyBorder="1" applyAlignment="1">
      <alignment vertical="center" wrapText="1"/>
      <protection/>
    </xf>
    <xf numFmtId="0" fontId="6" fillId="0" borderId="145" xfId="0" applyFont="1" applyBorder="1" applyAlignment="1">
      <alignment horizontal="center"/>
    </xf>
    <xf numFmtId="0" fontId="7" fillId="0" borderId="146" xfId="0" applyFont="1" applyBorder="1" applyAlignment="1">
      <alignment/>
    </xf>
    <xf numFmtId="0" fontId="0" fillId="0" borderId="0" xfId="0" applyBorder="1" applyAlignment="1">
      <alignment/>
    </xf>
    <xf numFmtId="0" fontId="3" fillId="0" borderId="9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82" xfId="0" applyFont="1" applyBorder="1" applyAlignment="1">
      <alignment/>
    </xf>
    <xf numFmtId="3" fontId="1" fillId="0" borderId="88" xfId="0" applyNumberFormat="1" applyFont="1" applyBorder="1" applyAlignment="1">
      <alignment horizontal="right" vertical="top" wrapText="1"/>
    </xf>
    <xf numFmtId="0" fontId="3" fillId="0" borderId="147" xfId="0" applyFont="1" applyBorder="1" applyAlignment="1">
      <alignment/>
    </xf>
    <xf numFmtId="0" fontId="3" fillId="0" borderId="148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3" fontId="1" fillId="0" borderId="49" xfId="0" applyNumberFormat="1" applyFont="1" applyFill="1" applyBorder="1" applyAlignment="1">
      <alignment horizontal="right" wrapText="1"/>
    </xf>
    <xf numFmtId="0" fontId="1" fillId="0" borderId="149" xfId="0" applyFont="1" applyBorder="1" applyAlignment="1">
      <alignment horizontal="center" vertical="top" wrapText="1"/>
    </xf>
    <xf numFmtId="10" fontId="1" fillId="0" borderId="71" xfId="0" applyNumberFormat="1" applyFont="1" applyBorder="1" applyAlignment="1">
      <alignment vertical="center" wrapText="1"/>
    </xf>
    <xf numFmtId="10" fontId="1" fillId="0" borderId="71" xfId="0" applyNumberFormat="1" applyFont="1" applyFill="1" applyBorder="1" applyAlignment="1">
      <alignment vertical="center" wrapText="1"/>
    </xf>
    <xf numFmtId="10" fontId="1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10" fontId="1" fillId="0" borderId="94" xfId="0" applyNumberFormat="1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wrapText="1"/>
    </xf>
    <xf numFmtId="10" fontId="1" fillId="0" borderId="17" xfId="0" applyNumberFormat="1" applyFont="1" applyFill="1" applyBorder="1" applyAlignment="1">
      <alignment horizontal="left" vertical="center" wrapText="1"/>
    </xf>
    <xf numFmtId="10" fontId="1" fillId="0" borderId="74" xfId="0" applyNumberFormat="1" applyFont="1" applyFill="1" applyBorder="1" applyAlignment="1">
      <alignment horizontal="left" vertical="center" wrapText="1"/>
    </xf>
    <xf numFmtId="10" fontId="1" fillId="0" borderId="10" xfId="0" applyNumberFormat="1" applyFont="1" applyFill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left" vertical="center" wrapText="1"/>
    </xf>
    <xf numFmtId="0" fontId="1" fillId="0" borderId="98" xfId="0" applyFont="1" applyBorder="1" applyAlignment="1">
      <alignment horizontal="left" vertical="center" wrapText="1"/>
    </xf>
    <xf numFmtId="10" fontId="1" fillId="0" borderId="71" xfId="0" applyNumberFormat="1" applyFont="1" applyBorder="1" applyAlignment="1">
      <alignment horizontal="left" vertical="center" wrapText="1"/>
    </xf>
    <xf numFmtId="10" fontId="1" fillId="0" borderId="17" xfId="0" applyNumberFormat="1" applyFont="1" applyBorder="1" applyAlignment="1">
      <alignment horizontal="left" vertical="center"/>
    </xf>
    <xf numFmtId="10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10" fontId="1" fillId="0" borderId="98" xfId="0" applyNumberFormat="1" applyFont="1" applyBorder="1" applyAlignment="1">
      <alignment horizontal="left" vertical="center" wrapText="1"/>
    </xf>
    <xf numFmtId="10" fontId="1" fillId="0" borderId="17" xfId="0" applyNumberFormat="1" applyFont="1" applyBorder="1" applyAlignment="1">
      <alignment horizontal="left" vertical="center" wrapText="1"/>
    </xf>
    <xf numFmtId="10" fontId="1" fillId="0" borderId="114" xfId="0" applyNumberFormat="1" applyFont="1" applyFill="1" applyBorder="1" applyAlignment="1">
      <alignment horizontal="left" vertical="center" wrapText="1"/>
    </xf>
    <xf numFmtId="10" fontId="1" fillId="0" borderId="114" xfId="0" applyNumberFormat="1" applyFont="1" applyBorder="1" applyAlignment="1">
      <alignment horizontal="left" vertical="center" wrapText="1"/>
    </xf>
    <xf numFmtId="3" fontId="1" fillId="0" borderId="23" xfId="0" applyNumberFormat="1" applyFont="1" applyBorder="1" applyAlignment="1">
      <alignment horizontal="right" wrapText="1"/>
    </xf>
    <xf numFmtId="0" fontId="21" fillId="0" borderId="47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3" fontId="0" fillId="0" borderId="24" xfId="0" applyNumberFormat="1" applyFont="1" applyBorder="1" applyAlignment="1">
      <alignment horizontal="right"/>
    </xf>
    <xf numFmtId="3" fontId="0" fillId="0" borderId="85" xfId="0" applyNumberFormat="1" applyFont="1" applyBorder="1" applyAlignment="1">
      <alignment horizontal="right"/>
    </xf>
    <xf numFmtId="0" fontId="1" fillId="0" borderId="105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5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45" xfId="0" applyFont="1" applyBorder="1" applyAlignment="1">
      <alignment horizontal="center" vertical="center"/>
    </xf>
    <xf numFmtId="167" fontId="1" fillId="0" borderId="0" xfId="56" applyNumberFormat="1" applyFont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67" fontId="3" fillId="0" borderId="0" xfId="57" applyNumberFormat="1" applyFont="1" applyAlignment="1">
      <alignment horizontal="center" vertical="center" wrapText="1"/>
      <protection/>
    </xf>
    <xf numFmtId="0" fontId="0" fillId="0" borderId="63" xfId="0" applyBorder="1" applyAlignment="1">
      <alignment/>
    </xf>
    <xf numFmtId="0" fontId="0" fillId="0" borderId="146" xfId="0" applyBorder="1" applyAlignment="1">
      <alignment/>
    </xf>
    <xf numFmtId="0" fontId="1" fillId="0" borderId="47" xfId="0" applyFont="1" applyBorder="1" applyAlignment="1">
      <alignment horizontal="center" vertical="top" wrapText="1"/>
    </xf>
    <xf numFmtId="0" fontId="1" fillId="0" borderId="150" xfId="0" applyFont="1" applyBorder="1" applyAlignment="1">
      <alignment horizontal="center" vertical="top" wrapText="1"/>
    </xf>
    <xf numFmtId="0" fontId="1" fillId="0" borderId="151" xfId="0" applyFont="1" applyBorder="1" applyAlignment="1">
      <alignment horizontal="center" vertical="top" wrapText="1"/>
    </xf>
    <xf numFmtId="0" fontId="1" fillId="0" borderId="51" xfId="0" applyFont="1" applyBorder="1" applyAlignment="1">
      <alignment horizontal="center" vertical="top" wrapText="1"/>
    </xf>
    <xf numFmtId="0" fontId="6" fillId="0" borderId="152" xfId="0" applyFont="1" applyBorder="1" applyAlignment="1">
      <alignment horizontal="center" vertical="top" wrapText="1"/>
    </xf>
    <xf numFmtId="0" fontId="6" fillId="0" borderId="153" xfId="0" applyFont="1" applyBorder="1" applyAlignment="1">
      <alignment horizontal="center" vertical="top" wrapText="1"/>
    </xf>
    <xf numFmtId="0" fontId="6" fillId="0" borderId="154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4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49" xfId="0" applyFont="1" applyBorder="1" applyAlignment="1">
      <alignment horizontal="left" vertical="top" wrapText="1"/>
    </xf>
    <xf numFmtId="0" fontId="6" fillId="0" borderId="48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146" xfId="0" applyFont="1" applyBorder="1" applyAlignment="1">
      <alignment horizontal="center"/>
    </xf>
    <xf numFmtId="0" fontId="1" fillId="0" borderId="155" xfId="0" applyFont="1" applyBorder="1" applyAlignment="1">
      <alignment horizontal="center"/>
    </xf>
    <xf numFmtId="0" fontId="1" fillId="0" borderId="9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6" xfId="0" applyFont="1" applyBorder="1" applyAlignment="1">
      <alignment horizontal="center"/>
    </xf>
    <xf numFmtId="0" fontId="1" fillId="0" borderId="110" xfId="0" applyFont="1" applyBorder="1" applyAlignment="1">
      <alignment horizontal="center"/>
    </xf>
    <xf numFmtId="0" fontId="1" fillId="0" borderId="157" xfId="0" applyFont="1" applyBorder="1" applyAlignment="1">
      <alignment horizontal="center"/>
    </xf>
    <xf numFmtId="0" fontId="6" fillId="0" borderId="15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center"/>
    </xf>
    <xf numFmtId="0" fontId="0" fillId="0" borderId="135" xfId="0" applyFont="1" applyBorder="1" applyAlignment="1">
      <alignment horizontal="center" vertical="center"/>
    </xf>
    <xf numFmtId="0" fontId="0" fillId="0" borderId="91" xfId="0" applyBorder="1" applyAlignment="1">
      <alignment/>
    </xf>
    <xf numFmtId="0" fontId="0" fillId="0" borderId="16" xfId="0" applyBorder="1" applyAlignment="1">
      <alignment/>
    </xf>
    <xf numFmtId="0" fontId="1" fillId="0" borderId="51" xfId="0" applyFont="1" applyBorder="1" applyAlignment="1">
      <alignment horizontal="center" vertical="center" wrapText="1"/>
    </xf>
    <xf numFmtId="0" fontId="1" fillId="0" borderId="159" xfId="0" applyFont="1" applyBorder="1" applyAlignment="1">
      <alignment horizontal="center"/>
    </xf>
    <xf numFmtId="0" fontId="1" fillId="0" borderId="147" xfId="0" applyFont="1" applyBorder="1" applyAlignment="1">
      <alignment horizontal="center"/>
    </xf>
    <xf numFmtId="0" fontId="1" fillId="0" borderId="160" xfId="0" applyFont="1" applyBorder="1" applyAlignment="1">
      <alignment horizontal="center"/>
    </xf>
    <xf numFmtId="0" fontId="4" fillId="0" borderId="152" xfId="0" applyFont="1" applyBorder="1" applyAlignment="1">
      <alignment horizontal="center" wrapText="1"/>
    </xf>
    <xf numFmtId="0" fontId="4" fillId="0" borderId="153" xfId="0" applyFont="1" applyBorder="1" applyAlignment="1">
      <alignment horizontal="center" wrapText="1"/>
    </xf>
    <xf numFmtId="0" fontId="4" fillId="0" borderId="161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0" fontId="1" fillId="0" borderId="152" xfId="0" applyFont="1" applyBorder="1" applyAlignment="1">
      <alignment horizontal="center"/>
    </xf>
    <xf numFmtId="0" fontId="1" fillId="0" borderId="153" xfId="0" applyFont="1" applyBorder="1" applyAlignment="1">
      <alignment horizontal="center"/>
    </xf>
    <xf numFmtId="0" fontId="1" fillId="0" borderId="162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wrapText="1"/>
    </xf>
    <xf numFmtId="0" fontId="4" fillId="0" borderId="133" xfId="0" applyFont="1" applyBorder="1" applyAlignment="1">
      <alignment horizontal="center" wrapText="1"/>
    </xf>
    <xf numFmtId="0" fontId="2" fillId="22" borderId="163" xfId="0" applyFont="1" applyFill="1" applyBorder="1" applyAlignment="1">
      <alignment horizontal="center" vertical="top" wrapText="1"/>
    </xf>
    <xf numFmtId="0" fontId="2" fillId="22" borderId="74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22" borderId="98" xfId="0" applyFont="1" applyFill="1" applyBorder="1" applyAlignment="1">
      <alignment horizontal="center" vertical="top" wrapText="1"/>
    </xf>
    <xf numFmtId="0" fontId="2" fillId="0" borderId="98" xfId="0" applyFont="1" applyFill="1" applyBorder="1" applyAlignment="1">
      <alignment horizontal="center" vertical="top" wrapText="1"/>
    </xf>
    <xf numFmtId="0" fontId="2" fillId="0" borderId="74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64" xfId="0" applyFont="1" applyBorder="1" applyAlignment="1">
      <alignment horizontal="center" vertical="top" wrapText="1"/>
    </xf>
    <xf numFmtId="0" fontId="1" fillId="0" borderId="100" xfId="0" applyFont="1" applyBorder="1" applyAlignment="1">
      <alignment horizontal="center" vertical="top" wrapText="1"/>
    </xf>
    <xf numFmtId="0" fontId="1" fillId="0" borderId="149" xfId="0" applyFont="1" applyBorder="1" applyAlignment="1">
      <alignment horizontal="center" vertical="top" wrapText="1"/>
    </xf>
    <xf numFmtId="3" fontId="1" fillId="0" borderId="93" xfId="0" applyNumberFormat="1" applyFont="1" applyBorder="1" applyAlignment="1">
      <alignment horizontal="right" vertical="top" wrapText="1"/>
    </xf>
    <xf numFmtId="3" fontId="1" fillId="0" borderId="90" xfId="0" applyNumberFormat="1" applyFont="1" applyBorder="1" applyAlignment="1">
      <alignment horizontal="right" vertical="top" wrapText="1"/>
    </xf>
    <xf numFmtId="0" fontId="2" fillId="0" borderId="88" xfId="0" applyFont="1" applyFill="1" applyBorder="1" applyAlignment="1">
      <alignment horizontal="center" vertical="top" wrapText="1"/>
    </xf>
    <xf numFmtId="0" fontId="2" fillId="0" borderId="102" xfId="0" applyFont="1" applyFill="1" applyBorder="1" applyAlignment="1">
      <alignment horizontal="center" vertical="top" wrapText="1"/>
    </xf>
    <xf numFmtId="0" fontId="2" fillId="0" borderId="48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1" fillId="0" borderId="155" xfId="0" applyFont="1" applyBorder="1" applyAlignment="1">
      <alignment/>
    </xf>
    <xf numFmtId="0" fontId="0" fillId="0" borderId="91" xfId="0" applyBorder="1" applyAlignment="1">
      <alignment/>
    </xf>
    <xf numFmtId="0" fontId="1" fillId="0" borderId="105" xfId="0" applyFont="1" applyBorder="1" applyAlignment="1">
      <alignment horizontal="center"/>
    </xf>
    <xf numFmtId="0" fontId="0" fillId="0" borderId="145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5" xfId="0" applyFont="1" applyBorder="1" applyAlignment="1">
      <alignment horizontal="center" vertical="center"/>
    </xf>
    <xf numFmtId="3" fontId="1" fillId="0" borderId="71" xfId="0" applyNumberFormat="1" applyFont="1" applyBorder="1" applyAlignment="1">
      <alignment horizontal="right" vertical="center" wrapText="1"/>
    </xf>
    <xf numFmtId="3" fontId="0" fillId="0" borderId="74" xfId="0" applyNumberFormat="1" applyBorder="1" applyAlignment="1">
      <alignment horizontal="right" vertical="center" wrapText="1"/>
    </xf>
    <xf numFmtId="0" fontId="0" fillId="0" borderId="98" xfId="0" applyFon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176" fontId="1" fillId="0" borderId="71" xfId="0" applyNumberFormat="1" applyFont="1" applyBorder="1" applyAlignment="1">
      <alignment wrapText="1"/>
    </xf>
    <xf numFmtId="0" fontId="0" fillId="0" borderId="98" xfId="0" applyBorder="1" applyAlignment="1">
      <alignment/>
    </xf>
    <xf numFmtId="0" fontId="0" fillId="0" borderId="74" xfId="0" applyBorder="1" applyAlignment="1">
      <alignment/>
    </xf>
    <xf numFmtId="3" fontId="1" fillId="0" borderId="71" xfId="0" applyNumberFormat="1" applyFont="1" applyBorder="1" applyAlignment="1">
      <alignment horizontal="right" vertical="center" wrapText="1"/>
    </xf>
    <xf numFmtId="3" fontId="0" fillId="0" borderId="98" xfId="0" applyNumberFormat="1" applyBorder="1" applyAlignment="1">
      <alignment horizontal="right" vertical="center" wrapText="1"/>
    </xf>
    <xf numFmtId="0" fontId="1" fillId="0" borderId="71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1" fillId="0" borderId="71" xfId="0" applyFont="1" applyBorder="1" applyAlignment="1">
      <alignment wrapText="1"/>
    </xf>
    <xf numFmtId="0" fontId="0" fillId="0" borderId="74" xfId="0" applyBorder="1" applyAlignment="1">
      <alignment wrapText="1"/>
    </xf>
    <xf numFmtId="3" fontId="1" fillId="0" borderId="71" xfId="0" applyNumberFormat="1" applyFont="1" applyFill="1" applyBorder="1" applyAlignment="1">
      <alignment horizontal="right" vertical="center" wrapText="1"/>
    </xf>
    <xf numFmtId="10" fontId="1" fillId="0" borderId="71" xfId="0" applyNumberFormat="1" applyFont="1" applyFill="1" applyBorder="1" applyAlignment="1">
      <alignment horizontal="left" vertical="center" wrapText="1"/>
    </xf>
    <xf numFmtId="0" fontId="0" fillId="0" borderId="98" xfId="0" applyBorder="1" applyAlignment="1">
      <alignment horizontal="left" vertical="center" wrapText="1"/>
    </xf>
    <xf numFmtId="10" fontId="1" fillId="0" borderId="71" xfId="0" applyNumberFormat="1" applyFont="1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0" fillId="0" borderId="98" xfId="0" applyBorder="1" applyAlignment="1">
      <alignment horizontal="center" vertical="center" wrapText="1"/>
    </xf>
    <xf numFmtId="0" fontId="1" fillId="0" borderId="71" xfId="0" applyFont="1" applyFill="1" applyBorder="1" applyAlignment="1">
      <alignment wrapText="1"/>
    </xf>
    <xf numFmtId="0" fontId="0" fillId="0" borderId="98" xfId="0" applyBorder="1" applyAlignment="1">
      <alignment wrapText="1"/>
    </xf>
    <xf numFmtId="0" fontId="1" fillId="0" borderId="71" xfId="0" applyFont="1" applyFill="1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19" fillId="7" borderId="96" xfId="0" applyFont="1" applyFill="1" applyBorder="1" applyAlignment="1">
      <alignment horizontal="center" vertical="center" wrapText="1"/>
    </xf>
    <xf numFmtId="0" fontId="19" fillId="7" borderId="97" xfId="0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 wrapText="1"/>
    </xf>
    <xf numFmtId="0" fontId="19" fillId="7" borderId="96" xfId="0" applyFont="1" applyFill="1" applyBorder="1" applyAlignment="1">
      <alignment horizontal="center" vertical="center" wrapText="1"/>
    </xf>
    <xf numFmtId="0" fontId="19" fillId="7" borderId="97" xfId="0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9" fillId="7" borderId="95" xfId="0" applyFont="1" applyFill="1" applyBorder="1" applyAlignment="1">
      <alignment horizontal="center" vertical="center" wrapText="1"/>
    </xf>
    <xf numFmtId="0" fontId="19" fillId="7" borderId="29" xfId="0" applyFont="1" applyFill="1" applyBorder="1" applyAlignment="1">
      <alignment horizontal="center" vertical="center" wrapText="1"/>
    </xf>
    <xf numFmtId="0" fontId="19" fillId="7" borderId="103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1" fillId="0" borderId="91" xfId="0" applyFont="1" applyBorder="1" applyAlignment="1">
      <alignment horizontal="right"/>
    </xf>
    <xf numFmtId="0" fontId="4" fillId="22" borderId="71" xfId="0" applyFont="1" applyFill="1" applyBorder="1" applyAlignment="1">
      <alignment horizontal="center" vertical="top" wrapText="1"/>
    </xf>
    <xf numFmtId="0" fontId="4" fillId="22" borderId="7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101" xfId="0" applyFont="1" applyBorder="1" applyAlignment="1">
      <alignment horizontal="center" vertical="center" wrapText="1"/>
    </xf>
    <xf numFmtId="0" fontId="1" fillId="0" borderId="98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67" fontId="47" fillId="0" borderId="0" xfId="58" applyNumberFormat="1" applyFont="1" applyAlignment="1">
      <alignment horizontal="center" vertical="center" wrapText="1"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0" xfId="60" applyAlignment="1">
      <alignment horizontal="center" vertical="center" wrapText="1"/>
      <protection/>
    </xf>
    <xf numFmtId="0" fontId="21" fillId="22" borderId="45" xfId="0" applyFont="1" applyFill="1" applyBorder="1" applyAlignment="1">
      <alignment horizontal="center" vertical="center"/>
    </xf>
    <xf numFmtId="0" fontId="21" fillId="22" borderId="19" xfId="0" applyFont="1" applyFill="1" applyBorder="1" applyAlignment="1">
      <alignment horizontal="center" vertical="center"/>
    </xf>
    <xf numFmtId="0" fontId="21" fillId="22" borderId="61" xfId="0" applyFont="1" applyFill="1" applyBorder="1" applyAlignment="1">
      <alignment horizontal="center" vertical="center"/>
    </xf>
    <xf numFmtId="0" fontId="21" fillId="22" borderId="11" xfId="0" applyFont="1" applyFill="1" applyBorder="1" applyAlignment="1">
      <alignment horizontal="center" vertical="center"/>
    </xf>
    <xf numFmtId="0" fontId="21" fillId="22" borderId="133" xfId="0" applyFont="1" applyFill="1" applyBorder="1" applyAlignment="1">
      <alignment horizontal="center" vertical="center"/>
    </xf>
    <xf numFmtId="0" fontId="21" fillId="22" borderId="4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21" fillId="0" borderId="11" xfId="0" applyNumberFormat="1" applyFont="1" applyBorder="1" applyAlignment="1">
      <alignment horizontal="right"/>
    </xf>
    <xf numFmtId="3" fontId="21" fillId="0" borderId="49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0" borderId="137" xfId="0" applyNumberFormat="1" applyFont="1" applyBorder="1" applyAlignment="1">
      <alignment horizontal="right"/>
    </xf>
    <xf numFmtId="3" fontId="0" fillId="0" borderId="40" xfId="0" applyNumberFormat="1" applyFont="1" applyBorder="1" applyAlignment="1">
      <alignment horizontal="right"/>
    </xf>
    <xf numFmtId="3" fontId="0" fillId="0" borderId="106" xfId="0" applyNumberFormat="1" applyFont="1" applyBorder="1" applyAlignment="1">
      <alignment horizontal="right"/>
    </xf>
    <xf numFmtId="3" fontId="21" fillId="0" borderId="77" xfId="0" applyNumberFormat="1" applyFont="1" applyBorder="1" applyAlignment="1">
      <alignment horizontal="right"/>
    </xf>
    <xf numFmtId="3" fontId="21" fillId="0" borderId="165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49" xfId="0" applyNumberFormat="1" applyFont="1" applyBorder="1" applyAlignment="1">
      <alignment horizontal="right"/>
    </xf>
    <xf numFmtId="167" fontId="13" fillId="0" borderId="0" xfId="59" applyNumberFormat="1" applyFont="1" applyAlignment="1">
      <alignment horizontal="center" vertical="center" wrapText="1"/>
      <protection/>
    </xf>
    <xf numFmtId="167" fontId="13" fillId="0" borderId="0" xfId="59" applyNumberFormat="1" applyAlignment="1">
      <alignment horizontal="center" vertical="center" wrapText="1"/>
      <protection/>
    </xf>
    <xf numFmtId="0" fontId="6" fillId="0" borderId="33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4" fillId="22" borderId="73" xfId="0" applyFont="1" applyFill="1" applyBorder="1" applyAlignment="1">
      <alignment horizontal="center" vertical="top" wrapText="1"/>
    </xf>
    <xf numFmtId="0" fontId="4" fillId="22" borderId="11" xfId="0" applyFont="1" applyFill="1" applyBorder="1" applyAlignment="1">
      <alignment horizontal="center" vertical="top" wrapText="1"/>
    </xf>
    <xf numFmtId="0" fontId="4" fillId="22" borderId="12" xfId="0" applyFont="1" applyFill="1" applyBorder="1" applyAlignment="1">
      <alignment horizontal="center" vertical="top" wrapText="1"/>
    </xf>
    <xf numFmtId="0" fontId="4" fillId="22" borderId="13" xfId="0" applyFont="1" applyFill="1" applyBorder="1" applyAlignment="1">
      <alignment horizontal="center" vertical="top" wrapText="1"/>
    </xf>
    <xf numFmtId="0" fontId="4" fillId="22" borderId="38" xfId="0" applyFont="1" applyFill="1" applyBorder="1" applyAlignment="1">
      <alignment horizontal="center" vertical="top" wrapText="1"/>
    </xf>
    <xf numFmtId="0" fontId="4" fillId="22" borderId="33" xfId="0" applyFont="1" applyFill="1" applyBorder="1" applyAlignment="1">
      <alignment horizontal="center" vertical="top" wrapText="1"/>
    </xf>
    <xf numFmtId="0" fontId="53" fillId="0" borderId="0" xfId="62" applyFont="1" applyAlignment="1" applyProtection="1">
      <alignment horizontal="center"/>
      <protection/>
    </xf>
    <xf numFmtId="0" fontId="13" fillId="0" borderId="166" xfId="62" applyFont="1" applyBorder="1" applyAlignment="1" applyProtection="1">
      <alignment horizontal="center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1.a melléklet 7-2005 (II.18) rendelet" xfId="56"/>
    <cellStyle name="Normál_1.b melléklet 7-2005 (II.18) rendelet" xfId="57"/>
    <cellStyle name="Normál_11. sz. melléklet Hitelek 7-2005 (II.18) rendelet" xfId="58"/>
    <cellStyle name="Normál_12. sz. melléklet Többéves kihatás 7-2005 (II.18) rendelet" xfId="59"/>
    <cellStyle name="Normál_13. sz. melléklet Adott támogatás 7-2005 (II.18.) rendelet" xfId="60"/>
    <cellStyle name="Normál_7. sz. melléklet 7-2005 (II.18) rendelet" xfId="61"/>
    <cellStyle name="Normál_SEGEDLETE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ltsegvetesekBeszamolok\K&#246;lts&#233;gvet&#233;s%202008.&#233;v\2008.kv%20test&#252;leti\2008.KV%20Mell&#233;kletekJAV&#205;TOTT%2003.04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melléklet bevétel"/>
      <sheetName val="1sz melléklet kiadás"/>
      <sheetName val="1.a.sz.mell működés mérleg"/>
      <sheetName val="1.b.sz.mell felhalm mérleg"/>
      <sheetName val="2sz melléklet"/>
      <sheetName val="3sz melléklet polghiv"/>
      <sheetName val="4. számú melléklet"/>
      <sheetName val="5.sz melléklet felújítás"/>
      <sheetName val="6. sz. melléklet létszám"/>
      <sheetName val="7"/>
      <sheetName val=" 8. sz. melléklet adott tám."/>
      <sheetName val="9.sz. melléklet ált. és céltar"/>
      <sheetName val="10.sz.melléklet többéves kih."/>
      <sheetName val="11.sz melléklet kisebbség"/>
      <sheetName val="12. sz.melléklet ütemterv"/>
      <sheetName val=" 13.sz. melléklet mérleg"/>
      <sheetName val="3.sz. tájékoztató kimutatás"/>
    </sheetNames>
    <sheetDataSet>
      <sheetData sheetId="1">
        <row r="51">
          <cell r="E51">
            <v>0</v>
          </cell>
        </row>
      </sheetData>
      <sheetData sheetId="3">
        <row r="9">
          <cell r="B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indexed="50"/>
  </sheetPr>
  <dimension ref="A1:I50"/>
  <sheetViews>
    <sheetView zoomScalePageLayoutView="0" workbookViewId="0" topLeftCell="A16">
      <selection activeCell="C20" sqref="C20"/>
    </sheetView>
  </sheetViews>
  <sheetFormatPr defaultColWidth="9.140625" defaultRowHeight="12.75"/>
  <cols>
    <col min="1" max="1" width="5.421875" style="0" customWidth="1"/>
    <col min="2" max="2" width="48.8515625" style="0" customWidth="1"/>
    <col min="3" max="3" width="15.421875" style="0" customWidth="1"/>
    <col min="4" max="4" width="16.140625" style="0" customWidth="1"/>
    <col min="6" max="6" width="14.8515625" style="0" customWidth="1"/>
    <col min="7" max="7" width="13.28125" style="0" customWidth="1"/>
  </cols>
  <sheetData>
    <row r="1" spans="1:4" ht="15" customHeight="1" thickTop="1">
      <c r="A1" s="764" t="s">
        <v>264</v>
      </c>
      <c r="B1" s="765"/>
      <c r="C1" s="765"/>
      <c r="D1" s="766"/>
    </row>
    <row r="2" spans="1:4" ht="12" customHeight="1" thickBot="1">
      <c r="A2" s="767"/>
      <c r="B2" s="768"/>
      <c r="C2" s="768"/>
      <c r="D2" s="769"/>
    </row>
    <row r="3" spans="1:4" ht="12" customHeight="1" thickBot="1">
      <c r="A3" s="637"/>
      <c r="B3" s="774" t="s">
        <v>627</v>
      </c>
      <c r="C3" s="774"/>
      <c r="D3" s="775"/>
    </row>
    <row r="4" spans="1:4" ht="15" customHeight="1">
      <c r="A4" s="770" t="s">
        <v>393</v>
      </c>
      <c r="B4" s="771"/>
      <c r="C4" s="771"/>
      <c r="D4" s="772"/>
    </row>
    <row r="5" spans="1:4" ht="12.75" customHeight="1">
      <c r="A5" s="195"/>
      <c r="B5" s="151"/>
      <c r="C5" s="151"/>
      <c r="D5" s="638" t="s">
        <v>364</v>
      </c>
    </row>
    <row r="6" spans="1:4" ht="26.25" customHeight="1">
      <c r="A6" s="198" t="s">
        <v>81</v>
      </c>
      <c r="B6" s="152" t="s">
        <v>82</v>
      </c>
      <c r="C6" s="153" t="s">
        <v>618</v>
      </c>
      <c r="D6" s="639" t="s">
        <v>591</v>
      </c>
    </row>
    <row r="7" spans="1:4" ht="15" customHeight="1">
      <c r="A7" s="64"/>
      <c r="B7" s="758" t="s">
        <v>83</v>
      </c>
      <c r="C7" s="758"/>
      <c r="D7" s="773"/>
    </row>
    <row r="8" spans="1:4" ht="15" customHeight="1">
      <c r="A8" s="192" t="s">
        <v>84</v>
      </c>
      <c r="B8" s="758" t="s">
        <v>85</v>
      </c>
      <c r="C8" s="758"/>
      <c r="D8" s="759"/>
    </row>
    <row r="9" spans="1:9" ht="15" customHeight="1">
      <c r="A9" s="188" t="s">
        <v>86</v>
      </c>
      <c r="B9" s="762" t="s">
        <v>87</v>
      </c>
      <c r="C9" s="762"/>
      <c r="D9" s="763"/>
      <c r="I9" s="4"/>
    </row>
    <row r="10" spans="1:9" ht="15" customHeight="1">
      <c r="A10" s="188"/>
      <c r="B10" s="8" t="s">
        <v>88</v>
      </c>
      <c r="C10" s="67">
        <v>223884</v>
      </c>
      <c r="D10" s="293">
        <v>223884</v>
      </c>
      <c r="F10" s="6"/>
      <c r="G10" s="6"/>
      <c r="H10" s="6"/>
      <c r="I10" s="34"/>
    </row>
    <row r="11" spans="1:9" ht="15" customHeight="1">
      <c r="A11" s="188"/>
      <c r="B11" s="8" t="s">
        <v>89</v>
      </c>
      <c r="C11" s="67">
        <f>'2sz melléklet'!C27</f>
        <v>525282</v>
      </c>
      <c r="D11" s="293">
        <f>'2sz melléklet'!D27</f>
        <v>525282</v>
      </c>
      <c r="I11" s="4"/>
    </row>
    <row r="12" spans="1:4" ht="15" customHeight="1">
      <c r="A12" s="188" t="s">
        <v>90</v>
      </c>
      <c r="B12" s="762" t="s">
        <v>91</v>
      </c>
      <c r="C12" s="762"/>
      <c r="D12" s="763"/>
    </row>
    <row r="13" spans="1:4" ht="15" customHeight="1">
      <c r="A13" s="188"/>
      <c r="B13" s="8" t="s">
        <v>92</v>
      </c>
      <c r="C13" s="67">
        <v>416300</v>
      </c>
      <c r="D13" s="293">
        <v>416300</v>
      </c>
    </row>
    <row r="14" spans="1:4" ht="15" customHeight="1">
      <c r="A14" s="188"/>
      <c r="B14" s="8" t="s">
        <v>93</v>
      </c>
      <c r="C14" s="67">
        <v>510875</v>
      </c>
      <c r="D14" s="293">
        <v>510875</v>
      </c>
    </row>
    <row r="15" spans="1:4" ht="17.25" customHeight="1">
      <c r="A15" s="188"/>
      <c r="B15" s="8" t="s">
        <v>94</v>
      </c>
      <c r="C15" s="67">
        <v>13500</v>
      </c>
      <c r="D15" s="293">
        <v>13500</v>
      </c>
    </row>
    <row r="16" spans="1:4" ht="15" customHeight="1">
      <c r="A16" s="188"/>
      <c r="B16" s="178" t="s">
        <v>366</v>
      </c>
      <c r="C16" s="90">
        <f>SUM(C13:C15)+C10+C11</f>
        <v>1689841</v>
      </c>
      <c r="D16" s="640">
        <f>SUM(D13:D15)+D10+D11</f>
        <v>1689841</v>
      </c>
    </row>
    <row r="17" spans="1:4" ht="12" customHeight="1">
      <c r="A17" s="192" t="s">
        <v>95</v>
      </c>
      <c r="B17" s="758" t="s">
        <v>96</v>
      </c>
      <c r="C17" s="758"/>
      <c r="D17" s="759"/>
    </row>
    <row r="18" spans="1:4" ht="15" customHeight="1">
      <c r="A18" s="188" t="s">
        <v>86</v>
      </c>
      <c r="B18" s="762" t="s">
        <v>97</v>
      </c>
      <c r="C18" s="762"/>
      <c r="D18" s="763"/>
    </row>
    <row r="19" spans="1:4" ht="15" customHeight="1">
      <c r="A19" s="188"/>
      <c r="B19" s="8" t="s">
        <v>98</v>
      </c>
      <c r="C19" s="67">
        <v>1070912</v>
      </c>
      <c r="D19" s="293">
        <v>1070912</v>
      </c>
    </row>
    <row r="20" spans="1:4" ht="15" customHeight="1">
      <c r="A20" s="188"/>
      <c r="B20" s="8" t="s">
        <v>99</v>
      </c>
      <c r="C20" s="67">
        <v>555</v>
      </c>
      <c r="D20" s="293">
        <v>64832</v>
      </c>
    </row>
    <row r="21" spans="1:4" ht="15" customHeight="1">
      <c r="A21" s="188"/>
      <c r="B21" s="8" t="s">
        <v>100</v>
      </c>
      <c r="C21" s="67">
        <v>361109</v>
      </c>
      <c r="D21" s="293">
        <v>361109</v>
      </c>
    </row>
    <row r="22" spans="1:4" ht="12" customHeight="1">
      <c r="A22" s="188"/>
      <c r="B22" s="178" t="s">
        <v>365</v>
      </c>
      <c r="C22" s="90">
        <f>SUM(C19:C21)</f>
        <v>1432576</v>
      </c>
      <c r="D22" s="640">
        <f>SUM(D19:D21)</f>
        <v>1496853</v>
      </c>
    </row>
    <row r="23" spans="1:4" ht="15" customHeight="1">
      <c r="A23" s="192" t="s">
        <v>101</v>
      </c>
      <c r="B23" s="758" t="s">
        <v>102</v>
      </c>
      <c r="C23" s="758"/>
      <c r="D23" s="759"/>
    </row>
    <row r="24" spans="1:8" ht="15" customHeight="1">
      <c r="A24" s="188" t="s">
        <v>86</v>
      </c>
      <c r="B24" s="762" t="s">
        <v>317</v>
      </c>
      <c r="C24" s="762"/>
      <c r="D24" s="763"/>
      <c r="F24" s="6"/>
      <c r="G24" s="6"/>
      <c r="H24" s="6"/>
    </row>
    <row r="25" spans="1:4" ht="15" customHeight="1">
      <c r="A25" s="188"/>
      <c r="B25" s="8" t="s">
        <v>103</v>
      </c>
      <c r="C25" s="67">
        <v>582202</v>
      </c>
      <c r="D25" s="293">
        <v>582202</v>
      </c>
    </row>
    <row r="26" spans="1:4" ht="15" customHeight="1">
      <c r="A26" s="188"/>
      <c r="B26" s="8" t="s">
        <v>89</v>
      </c>
      <c r="C26" s="67">
        <f>'2sz melléklet'!F27</f>
        <v>8200</v>
      </c>
      <c r="D26" s="293">
        <f>'2sz melléklet'!G27</f>
        <v>8200</v>
      </c>
    </row>
    <row r="27" spans="1:4" ht="15" customHeight="1">
      <c r="A27" s="188" t="s">
        <v>90</v>
      </c>
      <c r="B27" s="8" t="s">
        <v>104</v>
      </c>
      <c r="C27" s="67">
        <v>22000</v>
      </c>
      <c r="D27" s="293">
        <v>22000</v>
      </c>
    </row>
    <row r="28" spans="1:8" ht="15" customHeight="1">
      <c r="A28" s="188"/>
      <c r="B28" s="89" t="s">
        <v>102</v>
      </c>
      <c r="C28" s="90">
        <f>SUM(C25:C27)</f>
        <v>612402</v>
      </c>
      <c r="D28" s="640">
        <f>SUM(D25:D27)</f>
        <v>612402</v>
      </c>
      <c r="F28" s="6"/>
      <c r="G28" s="6"/>
      <c r="H28" s="6"/>
    </row>
    <row r="29" spans="1:4" ht="15" customHeight="1">
      <c r="A29" s="192" t="s">
        <v>105</v>
      </c>
      <c r="B29" s="758" t="s">
        <v>106</v>
      </c>
      <c r="C29" s="758"/>
      <c r="D29" s="759"/>
    </row>
    <row r="30" spans="1:4" ht="15" customHeight="1">
      <c r="A30" s="188" t="s">
        <v>86</v>
      </c>
      <c r="B30" s="8" t="s">
        <v>107</v>
      </c>
      <c r="C30" s="760"/>
      <c r="D30" s="761"/>
    </row>
    <row r="31" spans="1:4" ht="27.75" customHeight="1">
      <c r="A31" s="757"/>
      <c r="B31" s="8" t="s">
        <v>108</v>
      </c>
      <c r="C31" s="183">
        <v>1590230</v>
      </c>
      <c r="D31" s="641">
        <v>1590230</v>
      </c>
    </row>
    <row r="32" spans="1:4" ht="15" customHeight="1">
      <c r="A32" s="757"/>
      <c r="B32" s="8" t="s">
        <v>109</v>
      </c>
      <c r="C32" s="183">
        <v>361400</v>
      </c>
      <c r="D32" s="643">
        <v>304737</v>
      </c>
    </row>
    <row r="33" spans="1:4" ht="15" customHeight="1">
      <c r="A33" s="757"/>
      <c r="B33" s="8" t="s">
        <v>110</v>
      </c>
      <c r="C33" s="67">
        <f>'2sz melléklet'!I27-'1.szmelléklet bevétel'!C31</f>
        <v>122609</v>
      </c>
      <c r="D33" s="293">
        <f>'2sz melléklet'!J27-'1.szmelléklet bevétel'!D31</f>
        <v>122609</v>
      </c>
    </row>
    <row r="34" spans="1:4" ht="15" customHeight="1">
      <c r="A34" s="188" t="s">
        <v>90</v>
      </c>
      <c r="B34" s="762" t="s">
        <v>111</v>
      </c>
      <c r="C34" s="762"/>
      <c r="D34" s="763"/>
    </row>
    <row r="35" spans="1:5" ht="15" customHeight="1">
      <c r="A35" s="757"/>
      <c r="B35" s="8" t="s">
        <v>109</v>
      </c>
      <c r="C35" s="67">
        <v>2965331</v>
      </c>
      <c r="D35" s="643">
        <v>2966709</v>
      </c>
      <c r="E35" s="56"/>
    </row>
    <row r="36" spans="1:4" ht="15" customHeight="1">
      <c r="A36" s="757"/>
      <c r="B36" s="8" t="s">
        <v>110</v>
      </c>
      <c r="C36" s="183">
        <f>'2sz melléklet'!C54</f>
        <v>121042</v>
      </c>
      <c r="D36" s="641">
        <f>'2sz melléklet'!D54</f>
        <v>121042</v>
      </c>
    </row>
    <row r="37" spans="1:4" ht="15" customHeight="1">
      <c r="A37" s="757"/>
      <c r="B37" s="178" t="s">
        <v>367</v>
      </c>
      <c r="C37" s="90">
        <f>SUM(C31:C36)</f>
        <v>5160612</v>
      </c>
      <c r="D37" s="640">
        <f>SUM(D31:D36)</f>
        <v>5105327</v>
      </c>
    </row>
    <row r="38" spans="1:4" ht="15" customHeight="1">
      <c r="A38" s="192" t="s">
        <v>112</v>
      </c>
      <c r="B38" s="23" t="s">
        <v>113</v>
      </c>
      <c r="C38" s="184">
        <v>11000</v>
      </c>
      <c r="D38" s="644">
        <v>11000</v>
      </c>
    </row>
    <row r="39" spans="1:4" ht="15" customHeight="1">
      <c r="A39" s="192" t="s">
        <v>114</v>
      </c>
      <c r="B39" s="758" t="s">
        <v>115</v>
      </c>
      <c r="C39" s="758"/>
      <c r="D39" s="759"/>
    </row>
    <row r="40" spans="1:4" ht="15" customHeight="1">
      <c r="A40" s="188" t="s">
        <v>86</v>
      </c>
      <c r="B40" s="8" t="s">
        <v>116</v>
      </c>
      <c r="C40" s="185">
        <v>251000</v>
      </c>
      <c r="D40" s="645">
        <v>251000</v>
      </c>
    </row>
    <row r="41" spans="1:4" ht="15" customHeight="1">
      <c r="A41" s="188" t="s">
        <v>90</v>
      </c>
      <c r="B41" s="8" t="s">
        <v>476</v>
      </c>
      <c r="C41" s="185">
        <v>1120000</v>
      </c>
      <c r="D41" s="645">
        <v>1120000</v>
      </c>
    </row>
    <row r="42" spans="1:4" ht="15" customHeight="1">
      <c r="A42" s="188"/>
      <c r="B42" s="178" t="s">
        <v>368</v>
      </c>
      <c r="C42" s="90">
        <f>SUM(C40:C41)</f>
        <v>1371000</v>
      </c>
      <c r="D42" s="640">
        <f>SUM(D40:D41)</f>
        <v>1371000</v>
      </c>
    </row>
    <row r="43" spans="1:4" ht="15" customHeight="1">
      <c r="A43" s="192" t="s">
        <v>117</v>
      </c>
      <c r="B43" s="758" t="s">
        <v>118</v>
      </c>
      <c r="C43" s="758"/>
      <c r="D43" s="759"/>
    </row>
    <row r="44" spans="1:4" ht="15" customHeight="1">
      <c r="A44" s="188" t="s">
        <v>86</v>
      </c>
      <c r="B44" s="8" t="s">
        <v>119</v>
      </c>
      <c r="C44" s="67">
        <v>178889</v>
      </c>
      <c r="D44" s="293">
        <v>207267</v>
      </c>
    </row>
    <row r="45" spans="1:4" ht="15" customHeight="1" thickBot="1">
      <c r="A45" s="65"/>
      <c r="B45" s="199" t="s">
        <v>386</v>
      </c>
      <c r="C45" s="66">
        <f>C16+C22+C28+C37+C38+C42+C44</f>
        <v>10456320</v>
      </c>
      <c r="D45" s="642">
        <f>D44+D42+D38+D37+D28+D22+D16</f>
        <v>10493690</v>
      </c>
    </row>
    <row r="46" spans="1:4" ht="13.5" thickTop="1">
      <c r="A46" s="11"/>
      <c r="B46" s="11"/>
      <c r="C46" s="11"/>
      <c r="D46" s="11"/>
    </row>
    <row r="47" ht="12.75">
      <c r="A47" s="11"/>
    </row>
    <row r="48" ht="12.75">
      <c r="A48" s="11"/>
    </row>
    <row r="49" ht="12.75">
      <c r="A49" s="11"/>
    </row>
    <row r="50" ht="12.75">
      <c r="A50" s="11"/>
    </row>
  </sheetData>
  <sheetProtection/>
  <mergeCells count="19">
    <mergeCell ref="B39:D39"/>
    <mergeCell ref="B43:D43"/>
    <mergeCell ref="B17:D17"/>
    <mergeCell ref="B18:D18"/>
    <mergeCell ref="B23:D23"/>
    <mergeCell ref="B24:D24"/>
    <mergeCell ref="B9:D9"/>
    <mergeCell ref="B12:D12"/>
    <mergeCell ref="A1:D1"/>
    <mergeCell ref="A2:D2"/>
    <mergeCell ref="A4:D4"/>
    <mergeCell ref="B7:D7"/>
    <mergeCell ref="B8:D8"/>
    <mergeCell ref="B3:D3"/>
    <mergeCell ref="A35:A37"/>
    <mergeCell ref="A31:A33"/>
    <mergeCell ref="B29:D29"/>
    <mergeCell ref="C30:D30"/>
    <mergeCell ref="B34:D34"/>
  </mergeCells>
  <printOptions/>
  <pageMargins left="0.75" right="0.75" top="1" bottom="1" header="0.5" footer="0.5"/>
  <pageSetup horizontalDpi="600" verticalDpi="600" orientation="portrait" paperSize="9" scale="86" r:id="rId1"/>
  <headerFooter alignWithMargins="0">
    <oddHeader>&amp;C&amp;P. oldal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1">
    <tabColor indexed="50"/>
  </sheetPr>
  <dimension ref="A1:H42"/>
  <sheetViews>
    <sheetView workbookViewId="0" topLeftCell="A1">
      <selection activeCell="A4" sqref="A4:H4"/>
    </sheetView>
  </sheetViews>
  <sheetFormatPr defaultColWidth="9.140625" defaultRowHeight="12.75"/>
  <cols>
    <col min="1" max="1" width="4.7109375" style="0" customWidth="1"/>
    <col min="2" max="2" width="19.421875" style="0" customWidth="1"/>
    <col min="3" max="3" width="10.140625" style="0" customWidth="1"/>
    <col min="4" max="4" width="10.28125" style="0" customWidth="1"/>
    <col min="5" max="5" width="9.57421875" style="0" customWidth="1"/>
    <col min="6" max="6" width="8.57421875" style="0" customWidth="1"/>
    <col min="7" max="7" width="9.7109375" style="0" customWidth="1"/>
    <col min="8" max="8" width="9.421875" style="0" customWidth="1"/>
  </cols>
  <sheetData>
    <row r="1" spans="1:8" ht="12.75">
      <c r="A1" s="744" t="s">
        <v>388</v>
      </c>
      <c r="B1" s="744"/>
      <c r="C1" s="744"/>
      <c r="D1" s="744"/>
      <c r="E1" s="744"/>
      <c r="F1" s="744"/>
      <c r="G1" s="744"/>
      <c r="H1" s="744"/>
    </row>
    <row r="2" spans="1:8" ht="12.75">
      <c r="A2" s="519"/>
      <c r="B2" s="455"/>
      <c r="C2" s="455"/>
      <c r="D2" s="455"/>
      <c r="E2" s="455"/>
      <c r="F2" s="455"/>
      <c r="G2" s="455"/>
      <c r="H2" s="455"/>
    </row>
    <row r="3" spans="1:8" ht="12.75">
      <c r="A3" s="739" t="s">
        <v>632</v>
      </c>
      <c r="B3" s="739"/>
      <c r="C3" s="739"/>
      <c r="D3" s="739"/>
      <c r="E3" s="739"/>
      <c r="F3" s="739"/>
      <c r="G3" s="739"/>
      <c r="H3" s="739"/>
    </row>
    <row r="4" spans="1:8" ht="12.75">
      <c r="A4" s="739" t="s">
        <v>548</v>
      </c>
      <c r="B4" s="739"/>
      <c r="C4" s="739"/>
      <c r="D4" s="739"/>
      <c r="E4" s="739"/>
      <c r="F4" s="739"/>
      <c r="G4" s="739"/>
      <c r="H4" s="739"/>
    </row>
    <row r="5" spans="1:8" ht="12.75">
      <c r="A5" s="739" t="s">
        <v>549</v>
      </c>
      <c r="B5" s="739"/>
      <c r="C5" s="739"/>
      <c r="D5" s="739"/>
      <c r="E5" s="739"/>
      <c r="F5" s="739"/>
      <c r="G5" s="739"/>
      <c r="H5" s="739"/>
    </row>
    <row r="6" spans="1:8" ht="12.75">
      <c r="A6" s="739" t="s">
        <v>574</v>
      </c>
      <c r="B6" s="739"/>
      <c r="C6" s="739"/>
      <c r="D6" s="739"/>
      <c r="E6" s="739"/>
      <c r="F6" s="739"/>
      <c r="G6" s="739"/>
      <c r="H6" s="739"/>
    </row>
    <row r="7" spans="1:8" ht="13.5" thickBot="1">
      <c r="A7" s="858" t="s">
        <v>550</v>
      </c>
      <c r="B7" s="858"/>
      <c r="C7" s="858"/>
      <c r="D7" s="858"/>
      <c r="E7" s="858"/>
      <c r="F7" s="858"/>
      <c r="G7" s="858"/>
      <c r="H7" s="858"/>
    </row>
    <row r="8" spans="1:8" ht="30" customHeight="1">
      <c r="A8" s="520" t="s">
        <v>190</v>
      </c>
      <c r="B8" s="859" t="s">
        <v>551</v>
      </c>
      <c r="C8" s="520" t="s">
        <v>576</v>
      </c>
      <c r="D8" s="520" t="s">
        <v>552</v>
      </c>
      <c r="E8" s="520" t="s">
        <v>553</v>
      </c>
      <c r="F8" s="520" t="s">
        <v>576</v>
      </c>
      <c r="G8" s="520" t="s">
        <v>552</v>
      </c>
      <c r="H8" s="520" t="s">
        <v>553</v>
      </c>
    </row>
    <row r="9" spans="1:8" ht="41.25" customHeight="1" thickBot="1">
      <c r="A9" s="521" t="s">
        <v>554</v>
      </c>
      <c r="B9" s="860"/>
      <c r="C9" s="521" t="s">
        <v>555</v>
      </c>
      <c r="D9" s="521" t="s">
        <v>594</v>
      </c>
      <c r="E9" s="521" t="s">
        <v>595</v>
      </c>
      <c r="F9" s="521" t="s">
        <v>596</v>
      </c>
      <c r="G9" s="521" t="s">
        <v>597</v>
      </c>
      <c r="H9" s="521" t="s">
        <v>598</v>
      </c>
    </row>
    <row r="10" spans="1:8" ht="33.75" customHeight="1">
      <c r="A10" s="522" t="s">
        <v>86</v>
      </c>
      <c r="B10" s="523" t="s">
        <v>556</v>
      </c>
      <c r="C10" s="524">
        <v>45</v>
      </c>
      <c r="D10" s="523">
        <v>41</v>
      </c>
      <c r="E10" s="523">
        <v>4</v>
      </c>
      <c r="F10" s="524">
        <v>45</v>
      </c>
      <c r="G10" s="523">
        <v>41</v>
      </c>
      <c r="H10" s="523">
        <v>4</v>
      </c>
    </row>
    <row r="11" spans="1:8" ht="24.75" customHeight="1">
      <c r="A11" s="525" t="s">
        <v>90</v>
      </c>
      <c r="B11" s="17" t="s">
        <v>154</v>
      </c>
      <c r="C11" s="30">
        <v>114</v>
      </c>
      <c r="D11" s="17">
        <v>111</v>
      </c>
      <c r="E11" s="17">
        <v>3</v>
      </c>
      <c r="F11" s="30">
        <v>114</v>
      </c>
      <c r="G11" s="17">
        <v>111</v>
      </c>
      <c r="H11" s="17">
        <v>3</v>
      </c>
    </row>
    <row r="12" spans="1:8" ht="12.75">
      <c r="A12" s="862" t="s">
        <v>155</v>
      </c>
      <c r="B12" s="17" t="s">
        <v>557</v>
      </c>
      <c r="C12" s="30">
        <v>77</v>
      </c>
      <c r="D12" s="17">
        <v>76</v>
      </c>
      <c r="E12" s="17">
        <v>1</v>
      </c>
      <c r="F12" s="30">
        <v>79</v>
      </c>
      <c r="G12" s="17">
        <v>78</v>
      </c>
      <c r="H12" s="17">
        <v>1</v>
      </c>
    </row>
    <row r="13" spans="1:8" ht="12.75">
      <c r="A13" s="863"/>
      <c r="B13" s="17" t="s">
        <v>157</v>
      </c>
      <c r="C13" s="30">
        <v>15</v>
      </c>
      <c r="D13" s="17">
        <v>14</v>
      </c>
      <c r="E13" s="17">
        <v>1</v>
      </c>
      <c r="F13" s="30">
        <v>15</v>
      </c>
      <c r="G13" s="17">
        <v>14</v>
      </c>
      <c r="H13" s="17">
        <v>1</v>
      </c>
    </row>
    <row r="14" spans="1:8" ht="12.75">
      <c r="A14" s="863"/>
      <c r="B14" s="527" t="s">
        <v>558</v>
      </c>
      <c r="C14" s="30">
        <v>12</v>
      </c>
      <c r="D14" s="527">
        <v>12</v>
      </c>
      <c r="E14" s="527"/>
      <c r="F14" s="30">
        <v>7</v>
      </c>
      <c r="G14" s="527">
        <v>7</v>
      </c>
      <c r="H14" s="527"/>
    </row>
    <row r="15" spans="1:8" ht="12.75">
      <c r="A15" s="863"/>
      <c r="B15" s="528" t="s">
        <v>358</v>
      </c>
      <c r="C15" s="30">
        <v>47</v>
      </c>
      <c r="D15" s="17">
        <v>47</v>
      </c>
      <c r="E15" s="17"/>
      <c r="F15" s="30">
        <v>45</v>
      </c>
      <c r="G15" s="17">
        <v>45</v>
      </c>
      <c r="H15" s="17"/>
    </row>
    <row r="16" spans="1:8" ht="12.75">
      <c r="A16" s="864"/>
      <c r="B16" s="17" t="s">
        <v>559</v>
      </c>
      <c r="C16" s="30">
        <v>15</v>
      </c>
      <c r="D16" s="17">
        <v>15</v>
      </c>
      <c r="E16" s="17"/>
      <c r="F16" s="30">
        <v>17</v>
      </c>
      <c r="G16" s="17">
        <v>17</v>
      </c>
      <c r="H16" s="17"/>
    </row>
    <row r="17" spans="1:8" ht="12.75">
      <c r="A17" s="865" t="s">
        <v>158</v>
      </c>
      <c r="B17" s="17" t="s">
        <v>560</v>
      </c>
      <c r="C17" s="30">
        <v>71</v>
      </c>
      <c r="D17" s="17">
        <v>70</v>
      </c>
      <c r="E17" s="17">
        <v>1</v>
      </c>
      <c r="F17" s="30">
        <v>65</v>
      </c>
      <c r="G17" s="17">
        <v>62</v>
      </c>
      <c r="H17" s="17">
        <v>3</v>
      </c>
    </row>
    <row r="18" spans="1:8" ht="12.75">
      <c r="A18" s="865"/>
      <c r="B18" s="17" t="s">
        <v>561</v>
      </c>
      <c r="C18" s="30">
        <v>4</v>
      </c>
      <c r="D18" s="17">
        <v>2</v>
      </c>
      <c r="E18" s="17">
        <v>2</v>
      </c>
      <c r="F18" s="30">
        <v>4</v>
      </c>
      <c r="G18" s="17">
        <v>2</v>
      </c>
      <c r="H18" s="17">
        <v>2</v>
      </c>
    </row>
    <row r="19" spans="1:8" ht="25.5">
      <c r="A19" s="525" t="s">
        <v>159</v>
      </c>
      <c r="B19" s="17" t="s">
        <v>562</v>
      </c>
      <c r="C19" s="30">
        <v>44</v>
      </c>
      <c r="D19" s="17">
        <v>44</v>
      </c>
      <c r="E19" s="17"/>
      <c r="F19" s="30">
        <v>42</v>
      </c>
      <c r="G19" s="17">
        <v>42</v>
      </c>
      <c r="H19" s="17"/>
    </row>
    <row r="20" spans="1:8" ht="18" customHeight="1">
      <c r="A20" s="525" t="s">
        <v>161</v>
      </c>
      <c r="B20" s="17" t="s">
        <v>563</v>
      </c>
      <c r="C20" s="30">
        <v>63</v>
      </c>
      <c r="D20" s="17">
        <v>63</v>
      </c>
      <c r="E20" s="17"/>
      <c r="F20" s="30">
        <v>59</v>
      </c>
      <c r="G20" s="17">
        <v>59</v>
      </c>
      <c r="H20" s="17"/>
    </row>
    <row r="21" spans="1:8" ht="12.75">
      <c r="A21" s="525" t="s">
        <v>163</v>
      </c>
      <c r="B21" s="17" t="s">
        <v>164</v>
      </c>
      <c r="C21" s="30">
        <v>23</v>
      </c>
      <c r="D21" s="17">
        <v>23</v>
      </c>
      <c r="E21" s="17"/>
      <c r="F21" s="30">
        <v>23</v>
      </c>
      <c r="G21" s="17">
        <v>23</v>
      </c>
      <c r="H21" s="17"/>
    </row>
    <row r="22" spans="1:8" ht="12.75">
      <c r="A22" s="862" t="s">
        <v>165</v>
      </c>
      <c r="B22" s="17" t="s">
        <v>564</v>
      </c>
      <c r="C22" s="30">
        <v>10</v>
      </c>
      <c r="D22" s="17">
        <v>7</v>
      </c>
      <c r="E22" s="17">
        <v>3</v>
      </c>
      <c r="F22" s="30">
        <v>10</v>
      </c>
      <c r="G22" s="17">
        <v>7</v>
      </c>
      <c r="H22" s="17">
        <v>3</v>
      </c>
    </row>
    <row r="23" spans="1:8" ht="12.75">
      <c r="A23" s="863"/>
      <c r="B23" s="17" t="s">
        <v>565</v>
      </c>
      <c r="C23" s="30">
        <v>4</v>
      </c>
      <c r="D23" s="17">
        <v>4</v>
      </c>
      <c r="E23" s="17"/>
      <c r="F23" s="30">
        <v>4</v>
      </c>
      <c r="G23" s="17">
        <v>4</v>
      </c>
      <c r="H23" s="17"/>
    </row>
    <row r="24" spans="1:8" ht="12.75">
      <c r="A24" s="863"/>
      <c r="B24" s="528" t="s">
        <v>360</v>
      </c>
      <c r="C24" s="30">
        <v>8</v>
      </c>
      <c r="D24" s="17">
        <v>7</v>
      </c>
      <c r="E24" s="17">
        <v>1</v>
      </c>
      <c r="F24" s="30">
        <v>8</v>
      </c>
      <c r="G24" s="17">
        <v>7</v>
      </c>
      <c r="H24" s="17">
        <v>1</v>
      </c>
    </row>
    <row r="25" spans="1:8" ht="12.75">
      <c r="A25" s="864"/>
      <c r="B25" s="17" t="s">
        <v>169</v>
      </c>
      <c r="C25" s="30">
        <v>5</v>
      </c>
      <c r="D25" s="17">
        <v>4</v>
      </c>
      <c r="E25" s="17">
        <v>1</v>
      </c>
      <c r="F25" s="30">
        <v>5</v>
      </c>
      <c r="G25" s="17">
        <v>4</v>
      </c>
      <c r="H25" s="17">
        <v>1</v>
      </c>
    </row>
    <row r="26" spans="1:8" ht="25.5">
      <c r="A26" s="525" t="s">
        <v>168</v>
      </c>
      <c r="B26" s="17" t="s">
        <v>566</v>
      </c>
      <c r="C26" s="30">
        <v>65</v>
      </c>
      <c r="D26" s="17">
        <v>65</v>
      </c>
      <c r="E26" s="17"/>
      <c r="F26" s="30">
        <v>65</v>
      </c>
      <c r="G26" s="17">
        <v>65</v>
      </c>
      <c r="H26" s="17"/>
    </row>
    <row r="27" spans="1:8" ht="25.5">
      <c r="A27" s="525">
        <v>10</v>
      </c>
      <c r="B27" s="17" t="s">
        <v>625</v>
      </c>
      <c r="C27" s="30">
        <v>9</v>
      </c>
      <c r="D27" s="17">
        <v>9</v>
      </c>
      <c r="E27" s="17"/>
      <c r="F27" s="30">
        <v>19</v>
      </c>
      <c r="G27" s="17">
        <v>19</v>
      </c>
      <c r="H27" s="17"/>
    </row>
    <row r="28" spans="1:8" ht="18.75" customHeight="1">
      <c r="A28" s="526" t="s">
        <v>172</v>
      </c>
      <c r="B28" s="17" t="s">
        <v>568</v>
      </c>
      <c r="C28" s="30">
        <v>2</v>
      </c>
      <c r="D28" s="17">
        <v>2</v>
      </c>
      <c r="E28" s="17"/>
      <c r="F28" s="30">
        <v>2</v>
      </c>
      <c r="G28" s="17">
        <v>2</v>
      </c>
      <c r="H28" s="17"/>
    </row>
    <row r="29" spans="1:8" ht="25.5">
      <c r="A29" s="529" t="s">
        <v>569</v>
      </c>
      <c r="B29" s="17" t="s">
        <v>570</v>
      </c>
      <c r="C29" s="30">
        <v>413</v>
      </c>
      <c r="D29" s="17">
        <v>413</v>
      </c>
      <c r="E29" s="17"/>
      <c r="F29" s="30">
        <v>413</v>
      </c>
      <c r="G29" s="17">
        <v>413</v>
      </c>
      <c r="H29" s="17"/>
    </row>
    <row r="30" spans="1:8" ht="12.75">
      <c r="A30" s="530" t="s">
        <v>175</v>
      </c>
      <c r="B30" s="531" t="s">
        <v>262</v>
      </c>
      <c r="C30" s="393">
        <v>78</v>
      </c>
      <c r="D30" s="531">
        <v>78</v>
      </c>
      <c r="E30" s="531"/>
      <c r="F30" s="393">
        <v>78</v>
      </c>
      <c r="G30" s="531">
        <v>78</v>
      </c>
      <c r="H30" s="531"/>
    </row>
    <row r="31" spans="1:8" ht="38.25" customHeight="1" thickBot="1">
      <c r="A31" s="532" t="s">
        <v>252</v>
      </c>
      <c r="B31" s="533" t="s">
        <v>571</v>
      </c>
      <c r="C31" s="458">
        <v>1</v>
      </c>
      <c r="D31" s="533"/>
      <c r="E31" s="533">
        <v>1</v>
      </c>
      <c r="F31" s="458">
        <v>1</v>
      </c>
      <c r="G31" s="533"/>
      <c r="H31" s="533">
        <v>1</v>
      </c>
    </row>
    <row r="32" spans="1:8" ht="13.5" thickBot="1">
      <c r="A32" s="314"/>
      <c r="B32" s="534" t="s">
        <v>572</v>
      </c>
      <c r="C32" s="535">
        <f aca="true" t="shared" si="0" ref="C32:H32">SUM(C10:C31)</f>
        <v>1125</v>
      </c>
      <c r="D32" s="534">
        <f t="shared" si="0"/>
        <v>1107</v>
      </c>
      <c r="E32" s="534">
        <f t="shared" si="0"/>
        <v>18</v>
      </c>
      <c r="F32" s="535">
        <f t="shared" si="0"/>
        <v>1120</v>
      </c>
      <c r="G32" s="534">
        <f t="shared" si="0"/>
        <v>1100</v>
      </c>
      <c r="H32" s="534">
        <f t="shared" si="0"/>
        <v>20</v>
      </c>
    </row>
    <row r="33" spans="1:8" ht="12.75">
      <c r="A33" s="43"/>
      <c r="B33" s="455"/>
      <c r="C33" s="455"/>
      <c r="D33" s="455"/>
      <c r="E33" s="455"/>
      <c r="F33" s="455"/>
      <c r="G33" s="455"/>
      <c r="H33" s="455"/>
    </row>
    <row r="34" spans="1:8" ht="12.75">
      <c r="A34" s="861" t="s">
        <v>581</v>
      </c>
      <c r="B34" s="861"/>
      <c r="C34" s="861"/>
      <c r="D34" s="861"/>
      <c r="E34" s="861"/>
      <c r="F34" s="861"/>
      <c r="G34" s="861"/>
      <c r="H34" s="861"/>
    </row>
    <row r="35" spans="1:8" ht="12.75">
      <c r="A35" s="861"/>
      <c r="B35" s="861"/>
      <c r="C35" s="861"/>
      <c r="D35" s="861"/>
      <c r="E35" s="861"/>
      <c r="F35" s="861"/>
      <c r="G35" s="861"/>
      <c r="H35" s="861"/>
    </row>
    <row r="36" spans="1:8" ht="13.5" thickBot="1">
      <c r="A36" s="43"/>
      <c r="B36" s="455"/>
      <c r="C36" s="455"/>
      <c r="D36" s="455"/>
      <c r="E36" s="455"/>
      <c r="F36" s="455"/>
      <c r="G36" s="455"/>
      <c r="H36" s="455"/>
    </row>
    <row r="37" spans="1:8" ht="12.75">
      <c r="A37" s="536"/>
      <c r="B37" s="537" t="s">
        <v>573</v>
      </c>
      <c r="C37" s="537"/>
      <c r="D37" s="537">
        <v>24</v>
      </c>
      <c r="E37" s="457"/>
      <c r="F37" s="457"/>
      <c r="G37" s="457"/>
      <c r="H37" s="457"/>
    </row>
    <row r="38" spans="1:8" ht="25.5">
      <c r="A38" s="536"/>
      <c r="B38" s="260" t="s">
        <v>563</v>
      </c>
      <c r="C38" s="260"/>
      <c r="D38" s="260">
        <v>3</v>
      </c>
      <c r="E38" s="457"/>
      <c r="F38" s="457"/>
      <c r="G38" s="457"/>
      <c r="H38" s="457"/>
    </row>
    <row r="39" spans="1:8" ht="25.5">
      <c r="A39" s="536"/>
      <c r="B39" s="260" t="s">
        <v>567</v>
      </c>
      <c r="C39" s="260"/>
      <c r="D39" s="260">
        <v>5</v>
      </c>
      <c r="E39" s="457"/>
      <c r="F39" s="457"/>
      <c r="G39" s="457"/>
      <c r="H39" s="457"/>
    </row>
    <row r="40" spans="1:8" ht="12.75">
      <c r="A40" s="536"/>
      <c r="B40" s="538" t="s">
        <v>570</v>
      </c>
      <c r="C40" s="538"/>
      <c r="D40" s="260">
        <v>4</v>
      </c>
      <c r="E40" s="457"/>
      <c r="F40" s="457"/>
      <c r="G40" s="457"/>
      <c r="H40" s="457"/>
    </row>
    <row r="41" spans="1:8" ht="13.5" thickBot="1">
      <c r="A41" s="536"/>
      <c r="B41" s="538" t="s">
        <v>262</v>
      </c>
      <c r="C41" s="538"/>
      <c r="D41" s="614">
        <v>3</v>
      </c>
      <c r="E41" s="457"/>
      <c r="F41" s="457"/>
      <c r="G41" s="457"/>
      <c r="H41" s="457"/>
    </row>
    <row r="42" spans="2:8" ht="13.5" thickBot="1">
      <c r="B42" s="539" t="s">
        <v>174</v>
      </c>
      <c r="C42" s="539"/>
      <c r="D42" s="539">
        <f>SUM(D37:D41)</f>
        <v>39</v>
      </c>
      <c r="E42" s="540"/>
      <c r="F42" s="540"/>
      <c r="G42" s="540"/>
      <c r="H42" s="540"/>
    </row>
  </sheetData>
  <sheetProtection/>
  <mergeCells count="13">
    <mergeCell ref="A7:H7"/>
    <mergeCell ref="A3:H3"/>
    <mergeCell ref="B8:B9"/>
    <mergeCell ref="A34:H35"/>
    <mergeCell ref="A12:A14"/>
    <mergeCell ref="A15:A16"/>
    <mergeCell ref="A22:A23"/>
    <mergeCell ref="A24:A25"/>
    <mergeCell ref="A17:A18"/>
    <mergeCell ref="A1:H1"/>
    <mergeCell ref="A4:H4"/>
    <mergeCell ref="A5:H5"/>
    <mergeCell ref="A6:H6"/>
  </mergeCells>
  <printOptions/>
  <pageMargins left="0.5905511811023623" right="0.1968503937007874" top="0.5905511811023623" bottom="0.5905511811023623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3">
    <tabColor indexed="50"/>
  </sheetPr>
  <dimension ref="A1:E43"/>
  <sheetViews>
    <sheetView workbookViewId="0" topLeftCell="A1">
      <selection activeCell="B38" sqref="B38"/>
    </sheetView>
  </sheetViews>
  <sheetFormatPr defaultColWidth="9.140625" defaultRowHeight="12.75"/>
  <cols>
    <col min="1" max="1" width="8.421875" style="0" customWidth="1"/>
    <col min="2" max="2" width="24.00390625" style="0" customWidth="1"/>
    <col min="3" max="3" width="52.8515625" style="0" customWidth="1"/>
    <col min="4" max="4" width="11.140625" style="0" customWidth="1"/>
    <col min="5" max="5" width="7.421875" style="0" customWidth="1"/>
  </cols>
  <sheetData>
    <row r="1" spans="2:5" ht="12.75">
      <c r="B1" s="866" t="s">
        <v>506</v>
      </c>
      <c r="C1" s="866"/>
      <c r="D1" s="866"/>
      <c r="E1" s="866"/>
    </row>
    <row r="2" spans="2:5" ht="12.75">
      <c r="B2" s="739" t="s">
        <v>626</v>
      </c>
      <c r="C2" s="739"/>
      <c r="D2" s="739"/>
      <c r="E2" s="739"/>
    </row>
    <row r="3" spans="2:5" ht="12.75">
      <c r="B3" s="867" t="s">
        <v>507</v>
      </c>
      <c r="C3" s="868"/>
      <c r="D3" s="868"/>
      <c r="E3" s="868"/>
    </row>
    <row r="4" spans="2:5" ht="13.5" thickBot="1">
      <c r="B4" s="463"/>
      <c r="C4" s="464"/>
      <c r="D4" s="465" t="s">
        <v>508</v>
      </c>
      <c r="E4" s="466" t="s">
        <v>370</v>
      </c>
    </row>
    <row r="5" spans="1:5" ht="13.5" thickTop="1">
      <c r="A5" s="869" t="s">
        <v>509</v>
      </c>
      <c r="B5" s="871" t="s">
        <v>276</v>
      </c>
      <c r="C5" s="871" t="s">
        <v>510</v>
      </c>
      <c r="D5" s="871" t="s">
        <v>511</v>
      </c>
      <c r="E5" s="873"/>
    </row>
    <row r="6" spans="1:5" ht="12.75">
      <c r="A6" s="870"/>
      <c r="B6" s="872"/>
      <c r="C6" s="872"/>
      <c r="D6" s="872"/>
      <c r="E6" s="874"/>
    </row>
    <row r="7" spans="1:5" ht="25.5" customHeight="1">
      <c r="A7" s="467" t="s">
        <v>86</v>
      </c>
      <c r="B7" s="468" t="s">
        <v>512</v>
      </c>
      <c r="C7" s="469" t="s">
        <v>513</v>
      </c>
      <c r="D7" s="876">
        <v>500</v>
      </c>
      <c r="E7" s="877"/>
    </row>
    <row r="8" spans="1:5" ht="12.75">
      <c r="A8" s="467" t="s">
        <v>90</v>
      </c>
      <c r="B8" s="468" t="s">
        <v>514</v>
      </c>
      <c r="C8" s="469"/>
      <c r="D8" s="876">
        <f>E9+E10+E11+E12+E13+E14+E15+E16+D17+D18+D21+E19+E20</f>
        <v>650337</v>
      </c>
      <c r="E8" s="877"/>
    </row>
    <row r="9" spans="1:5" ht="12.75">
      <c r="A9" s="467" t="s">
        <v>155</v>
      </c>
      <c r="B9" s="468"/>
      <c r="C9" s="470" t="s">
        <v>515</v>
      </c>
      <c r="D9" s="471"/>
      <c r="E9" s="472">
        <v>7830</v>
      </c>
    </row>
    <row r="10" spans="1:5" ht="12.75">
      <c r="A10" s="467" t="s">
        <v>158</v>
      </c>
      <c r="B10" s="468"/>
      <c r="C10" s="470" t="s">
        <v>516</v>
      </c>
      <c r="D10" s="471"/>
      <c r="E10" s="472">
        <v>10603</v>
      </c>
    </row>
    <row r="11" spans="1:5" ht="12.75">
      <c r="A11" s="467" t="s">
        <v>159</v>
      </c>
      <c r="B11" s="468"/>
      <c r="C11" s="470" t="s">
        <v>517</v>
      </c>
      <c r="D11" s="471"/>
      <c r="E11" s="472">
        <v>500</v>
      </c>
    </row>
    <row r="12" spans="1:5" ht="12.75">
      <c r="A12" s="467" t="s">
        <v>161</v>
      </c>
      <c r="B12" s="468"/>
      <c r="C12" s="470" t="s">
        <v>518</v>
      </c>
      <c r="D12" s="471"/>
      <c r="E12" s="472">
        <v>417967</v>
      </c>
    </row>
    <row r="13" spans="1:5" ht="12.75">
      <c r="A13" s="467" t="s">
        <v>163</v>
      </c>
      <c r="B13" s="468"/>
      <c r="C13" s="470" t="s">
        <v>519</v>
      </c>
      <c r="D13" s="471"/>
      <c r="E13" s="472">
        <v>40831</v>
      </c>
    </row>
    <row r="14" spans="1:5" ht="12.75">
      <c r="A14" s="467" t="s">
        <v>165</v>
      </c>
      <c r="B14" s="468"/>
      <c r="C14" s="470" t="s">
        <v>520</v>
      </c>
      <c r="D14" s="471"/>
      <c r="E14" s="472">
        <v>100000</v>
      </c>
    </row>
    <row r="15" spans="1:5" ht="12.75">
      <c r="A15" s="467" t="s">
        <v>168</v>
      </c>
      <c r="B15" s="468"/>
      <c r="C15" s="470" t="s">
        <v>521</v>
      </c>
      <c r="D15" s="471"/>
      <c r="E15" s="472">
        <v>1728</v>
      </c>
    </row>
    <row r="16" spans="1:5" ht="12.75">
      <c r="A16" s="467" t="s">
        <v>170</v>
      </c>
      <c r="B16" s="468"/>
      <c r="C16" s="470" t="s">
        <v>522</v>
      </c>
      <c r="D16" s="471"/>
      <c r="E16" s="472">
        <v>1440</v>
      </c>
    </row>
    <row r="17" spans="1:5" ht="12.75">
      <c r="A17" s="473" t="s">
        <v>172</v>
      </c>
      <c r="B17" s="474"/>
      <c r="C17" s="475" t="s">
        <v>523</v>
      </c>
      <c r="D17" s="880">
        <v>480</v>
      </c>
      <c r="E17" s="881"/>
    </row>
    <row r="18" spans="1:5" ht="12.75">
      <c r="A18" s="473" t="s">
        <v>173</v>
      </c>
      <c r="B18" s="474"/>
      <c r="C18" s="475" t="s">
        <v>478</v>
      </c>
      <c r="D18" s="884">
        <v>384</v>
      </c>
      <c r="E18" s="885"/>
    </row>
    <row r="19" spans="1:5" ht="12.75">
      <c r="A19" s="729" t="s">
        <v>175</v>
      </c>
      <c r="B19" s="730"/>
      <c r="C19" s="731" t="s">
        <v>524</v>
      </c>
      <c r="D19" s="732"/>
      <c r="E19" s="733">
        <v>66020</v>
      </c>
    </row>
    <row r="20" spans="1:5" ht="12.75">
      <c r="A20" s="729" t="s">
        <v>252</v>
      </c>
      <c r="B20" s="730"/>
      <c r="C20" s="475" t="s">
        <v>636</v>
      </c>
      <c r="D20" s="732"/>
      <c r="E20" s="733">
        <v>2150</v>
      </c>
    </row>
    <row r="21" spans="1:5" ht="15" customHeight="1" thickBot="1">
      <c r="A21" s="476" t="s">
        <v>253</v>
      </c>
      <c r="B21" s="477"/>
      <c r="C21" s="478" t="s">
        <v>637</v>
      </c>
      <c r="D21" s="878">
        <v>404</v>
      </c>
      <c r="E21" s="879"/>
    </row>
    <row r="22" spans="1:5" ht="21" customHeight="1" thickBot="1" thickTop="1">
      <c r="A22" s="479"/>
      <c r="B22" s="480" t="s">
        <v>525</v>
      </c>
      <c r="C22" s="480"/>
      <c r="D22" s="882">
        <f>D7+D8</f>
        <v>650837</v>
      </c>
      <c r="E22" s="883"/>
    </row>
    <row r="23" spans="4:5" ht="13.5" thickTop="1">
      <c r="D23" s="875"/>
      <c r="E23" s="875"/>
    </row>
    <row r="32" ht="12.75">
      <c r="B32" s="404"/>
    </row>
    <row r="38" spans="2:4" ht="12.75">
      <c r="B38" s="158"/>
      <c r="C38" s="251"/>
      <c r="D38" s="4"/>
    </row>
    <row r="39" spans="2:4" ht="12.75">
      <c r="B39" s="158"/>
      <c r="C39" s="251"/>
      <c r="D39" s="32"/>
    </row>
    <row r="40" spans="2:4" ht="12.75">
      <c r="B40" s="158"/>
      <c r="C40" s="251"/>
      <c r="D40" s="32"/>
    </row>
    <row r="41" spans="2:4" ht="12.75">
      <c r="B41" s="397"/>
      <c r="C41" s="251"/>
      <c r="D41" s="162"/>
    </row>
    <row r="43" ht="12.75">
      <c r="D43" s="272"/>
    </row>
  </sheetData>
  <sheetProtection/>
  <mergeCells count="14">
    <mergeCell ref="D23:E23"/>
    <mergeCell ref="D8:E8"/>
    <mergeCell ref="D21:E21"/>
    <mergeCell ref="D7:E7"/>
    <mergeCell ref="D17:E17"/>
    <mergeCell ref="D22:E22"/>
    <mergeCell ref="D18:E18"/>
    <mergeCell ref="B1:E1"/>
    <mergeCell ref="B2:E2"/>
    <mergeCell ref="B3:E3"/>
    <mergeCell ref="A5:A6"/>
    <mergeCell ref="B5:B6"/>
    <mergeCell ref="C5:C6"/>
    <mergeCell ref="D5:E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33">
    <tabColor indexed="50"/>
  </sheetPr>
  <dimension ref="A1:S35"/>
  <sheetViews>
    <sheetView workbookViewId="0" topLeftCell="A1">
      <selection activeCell="A3" sqref="A3:H3"/>
    </sheetView>
  </sheetViews>
  <sheetFormatPr defaultColWidth="8.00390625" defaultRowHeight="12.75"/>
  <cols>
    <col min="1" max="1" width="5.8515625" style="482" customWidth="1"/>
    <col min="2" max="2" width="32.28125" style="481" customWidth="1"/>
    <col min="3" max="7" width="11.00390625" style="481" customWidth="1"/>
    <col min="8" max="8" width="11.8515625" style="481" customWidth="1"/>
    <col min="9" max="16384" width="8.00390625" style="481" customWidth="1"/>
  </cols>
  <sheetData>
    <row r="1" spans="1:8" ht="12.75" customHeight="1">
      <c r="A1" s="866" t="s">
        <v>528</v>
      </c>
      <c r="B1" s="866"/>
      <c r="C1" s="866"/>
      <c r="D1" s="866"/>
      <c r="E1" s="866"/>
      <c r="F1" s="866"/>
      <c r="G1" s="866"/>
      <c r="H1" s="866"/>
    </row>
    <row r="2" spans="1:8" ht="12.75">
      <c r="A2" s="739" t="s">
        <v>633</v>
      </c>
      <c r="B2" s="739"/>
      <c r="C2" s="739"/>
      <c r="D2" s="739"/>
      <c r="E2" s="739"/>
      <c r="F2" s="739"/>
      <c r="G2" s="739"/>
      <c r="H2" s="739"/>
    </row>
    <row r="3" spans="1:8" ht="12.75">
      <c r="A3" s="886" t="s">
        <v>529</v>
      </c>
      <c r="B3" s="887"/>
      <c r="C3" s="887"/>
      <c r="D3" s="887"/>
      <c r="E3" s="887"/>
      <c r="F3" s="887"/>
      <c r="G3" s="887"/>
      <c r="H3" s="887"/>
    </row>
    <row r="4" spans="1:8" ht="12.75">
      <c r="A4" s="886" t="s">
        <v>530</v>
      </c>
      <c r="B4" s="887"/>
      <c r="C4" s="887"/>
      <c r="D4" s="887"/>
      <c r="E4" s="887"/>
      <c r="F4" s="887"/>
      <c r="G4" s="887"/>
      <c r="H4" s="887"/>
    </row>
    <row r="5" ht="15" thickBot="1">
      <c r="H5" s="483" t="s">
        <v>531</v>
      </c>
    </row>
    <row r="6" spans="1:8" s="490" customFormat="1" ht="12.75" customHeight="1">
      <c r="A6" s="484"/>
      <c r="B6" s="485" t="s">
        <v>532</v>
      </c>
      <c r="C6" s="486" t="s">
        <v>533</v>
      </c>
      <c r="D6" s="487" t="s">
        <v>534</v>
      </c>
      <c r="E6" s="488"/>
      <c r="F6" s="488"/>
      <c r="G6" s="489"/>
      <c r="H6" s="485" t="s">
        <v>535</v>
      </c>
    </row>
    <row r="7" spans="1:8" s="498" customFormat="1" ht="15" customHeight="1" thickBot="1">
      <c r="A7" s="491" t="s">
        <v>151</v>
      </c>
      <c r="B7" s="492" t="s">
        <v>536</v>
      </c>
      <c r="C7" s="493" t="s">
        <v>537</v>
      </c>
      <c r="D7" s="494">
        <v>2009</v>
      </c>
      <c r="E7" s="495">
        <v>2010</v>
      </c>
      <c r="F7" s="495">
        <v>2011</v>
      </c>
      <c r="G7" s="496" t="s">
        <v>577</v>
      </c>
      <c r="H7" s="497" t="s">
        <v>538</v>
      </c>
    </row>
    <row r="8" spans="1:19" ht="27" customHeight="1" thickBot="1">
      <c r="A8" s="499" t="s">
        <v>86</v>
      </c>
      <c r="B8" s="500" t="s">
        <v>539</v>
      </c>
      <c r="C8" s="501"/>
      <c r="D8" s="502">
        <f>SUM(D4:D9)</f>
        <v>0</v>
      </c>
      <c r="E8" s="502"/>
      <c r="F8" s="502"/>
      <c r="G8" s="502"/>
      <c r="H8" s="503"/>
      <c r="J8" s="504"/>
      <c r="K8" s="504"/>
      <c r="N8" s="504"/>
      <c r="O8" s="504"/>
      <c r="R8" s="504"/>
      <c r="S8" s="504"/>
    </row>
    <row r="9" spans="1:8" ht="18" customHeight="1">
      <c r="A9" s="505" t="s">
        <v>158</v>
      </c>
      <c r="B9" s="506" t="s">
        <v>540</v>
      </c>
      <c r="C9" s="507">
        <v>2003</v>
      </c>
      <c r="D9" s="508">
        <v>12100</v>
      </c>
      <c r="E9" s="508">
        <v>11600</v>
      </c>
      <c r="F9" s="508">
        <v>11100</v>
      </c>
      <c r="G9" s="508">
        <v>39900</v>
      </c>
      <c r="H9" s="509">
        <f aca="true" t="shared" si="0" ref="H9:H16">SUM(D9:G9)</f>
        <v>74700</v>
      </c>
    </row>
    <row r="10" spans="1:8" ht="18" customHeight="1">
      <c r="A10" s="505" t="s">
        <v>159</v>
      </c>
      <c r="B10" s="506" t="s">
        <v>541</v>
      </c>
      <c r="C10" s="507">
        <v>2007</v>
      </c>
      <c r="D10" s="508">
        <v>2325</v>
      </c>
      <c r="E10" s="508">
        <v>774</v>
      </c>
      <c r="F10" s="508"/>
      <c r="G10" s="508"/>
      <c r="H10" s="509">
        <f t="shared" si="0"/>
        <v>3099</v>
      </c>
    </row>
    <row r="11" spans="1:8" ht="18" customHeight="1">
      <c r="A11" s="505" t="s">
        <v>161</v>
      </c>
      <c r="B11" s="506" t="s">
        <v>542</v>
      </c>
      <c r="C11" s="507">
        <v>2004</v>
      </c>
      <c r="D11" s="508">
        <v>256</v>
      </c>
      <c r="E11" s="508"/>
      <c r="F11" s="508"/>
      <c r="G11" s="508"/>
      <c r="H11" s="509">
        <f t="shared" si="0"/>
        <v>256</v>
      </c>
    </row>
    <row r="12" spans="1:8" ht="18" customHeight="1">
      <c r="A12" s="505" t="s">
        <v>163</v>
      </c>
      <c r="B12" s="506" t="s">
        <v>543</v>
      </c>
      <c r="C12" s="507">
        <v>2004</v>
      </c>
      <c r="D12" s="508">
        <v>620</v>
      </c>
      <c r="E12" s="508">
        <v>161</v>
      </c>
      <c r="F12" s="508"/>
      <c r="G12" s="508"/>
      <c r="H12" s="509">
        <f t="shared" si="0"/>
        <v>781</v>
      </c>
    </row>
    <row r="13" spans="1:8" ht="18" customHeight="1">
      <c r="A13" s="505" t="s">
        <v>165</v>
      </c>
      <c r="B13" s="506" t="s">
        <v>544</v>
      </c>
      <c r="C13" s="507">
        <v>2006</v>
      </c>
      <c r="D13" s="508">
        <v>784</v>
      </c>
      <c r="E13" s="508">
        <v>784</v>
      </c>
      <c r="F13" s="508">
        <v>523</v>
      </c>
      <c r="G13" s="508"/>
      <c r="H13" s="509">
        <f t="shared" si="0"/>
        <v>2091</v>
      </c>
    </row>
    <row r="14" spans="1:8" ht="18" customHeight="1">
      <c r="A14" s="505" t="s">
        <v>168</v>
      </c>
      <c r="B14" s="506" t="s">
        <v>545</v>
      </c>
      <c r="C14" s="507">
        <v>2006</v>
      </c>
      <c r="D14" s="508">
        <v>1012</v>
      </c>
      <c r="E14" s="508">
        <v>1012</v>
      </c>
      <c r="F14" s="508">
        <v>1012</v>
      </c>
      <c r="G14" s="508">
        <v>2024</v>
      </c>
      <c r="H14" s="509">
        <f t="shared" si="0"/>
        <v>5060</v>
      </c>
    </row>
    <row r="15" spans="1:8" ht="18" customHeight="1">
      <c r="A15" s="510" t="s">
        <v>170</v>
      </c>
      <c r="B15" s="511" t="s">
        <v>546</v>
      </c>
      <c r="C15" s="507">
        <v>2007</v>
      </c>
      <c r="D15" s="508">
        <v>56021</v>
      </c>
      <c r="E15" s="508">
        <v>60658</v>
      </c>
      <c r="F15" s="508">
        <v>60658</v>
      </c>
      <c r="G15" s="508">
        <v>754968</v>
      </c>
      <c r="H15" s="509">
        <f t="shared" si="0"/>
        <v>932305</v>
      </c>
    </row>
    <row r="16" spans="1:8" ht="18" customHeight="1" thickBot="1">
      <c r="A16" s="510" t="s">
        <v>172</v>
      </c>
      <c r="B16" s="512" t="s">
        <v>477</v>
      </c>
      <c r="C16" s="513">
        <v>2007</v>
      </c>
      <c r="D16" s="514">
        <v>129252</v>
      </c>
      <c r="E16" s="514">
        <v>128963</v>
      </c>
      <c r="F16" s="514">
        <v>128937</v>
      </c>
      <c r="G16" s="514">
        <v>2624990</v>
      </c>
      <c r="H16" s="509">
        <f t="shared" si="0"/>
        <v>3012142</v>
      </c>
    </row>
    <row r="17" spans="1:8" ht="17.25" customHeight="1" thickBot="1">
      <c r="A17" s="515" t="s">
        <v>257</v>
      </c>
      <c r="B17" s="516" t="s">
        <v>547</v>
      </c>
      <c r="C17" s="517"/>
      <c r="D17" s="518">
        <f>SUM(D9:D16)</f>
        <v>202370</v>
      </c>
      <c r="E17" s="518">
        <f>SUM(E9:E16)</f>
        <v>203952</v>
      </c>
      <c r="F17" s="518">
        <f>SUM(F9:F16)</f>
        <v>202230</v>
      </c>
      <c r="G17" s="518">
        <f>SUM(G9:G16)</f>
        <v>3421882</v>
      </c>
      <c r="H17" s="518">
        <f>SUM(H9:H16)</f>
        <v>4030434</v>
      </c>
    </row>
    <row r="18" ht="12.75"/>
    <row r="19" spans="2:5" ht="12.75">
      <c r="B19" s="504"/>
      <c r="E19" s="504"/>
    </row>
    <row r="20" spans="2:11" ht="12.75">
      <c r="B20" s="504"/>
      <c r="H20" s="504"/>
      <c r="K20" s="504"/>
    </row>
    <row r="21" spans="5:11" ht="12.75">
      <c r="E21" s="504"/>
      <c r="H21" s="504"/>
      <c r="K21" s="504"/>
    </row>
    <row r="22" spans="2:7" ht="12.75">
      <c r="B22" s="504"/>
      <c r="G22" s="504"/>
    </row>
    <row r="27" ht="12.75">
      <c r="G27" s="504"/>
    </row>
    <row r="28" spans="2:7" ht="12.75">
      <c r="B28" s="504"/>
      <c r="G28" s="504"/>
    </row>
    <row r="31" ht="12.75">
      <c r="B31" s="504"/>
    </row>
    <row r="32" ht="12.75">
      <c r="B32" s="504"/>
    </row>
    <row r="35" ht="12.75">
      <c r="B35" s="504"/>
    </row>
  </sheetData>
  <sheetProtection/>
  <mergeCells count="4">
    <mergeCell ref="A3:H3"/>
    <mergeCell ref="A4:H4"/>
    <mergeCell ref="A1:H1"/>
    <mergeCell ref="A2:H2"/>
  </mergeCells>
  <printOptions horizontalCentered="1"/>
  <pageMargins left="0.8267716535433072" right="0.6299212598425197" top="0.7874015748031497" bottom="0.7874015748031497" header="0.8661417322834646" footer="0.5118110236220472"/>
  <pageSetup horizontalDpi="300" verticalDpi="3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15">
    <tabColor indexed="50"/>
  </sheetPr>
  <dimension ref="A1:D32"/>
  <sheetViews>
    <sheetView workbookViewId="0" topLeftCell="A1">
      <selection activeCell="A3" sqref="A3:C3"/>
    </sheetView>
  </sheetViews>
  <sheetFormatPr defaultColWidth="9.140625" defaultRowHeight="12.75"/>
  <cols>
    <col min="1" max="1" width="32.140625" style="0" customWidth="1"/>
    <col min="2" max="2" width="19.28125" style="0" customWidth="1"/>
    <col min="3" max="3" width="15.28125" style="0" customWidth="1"/>
    <col min="4" max="4" width="11.8515625" style="0" customWidth="1"/>
  </cols>
  <sheetData>
    <row r="1" spans="1:4" ht="15.75">
      <c r="A1" s="894" t="s">
        <v>575</v>
      </c>
      <c r="B1" s="894"/>
      <c r="C1" s="894"/>
      <c r="D1" s="245"/>
    </row>
    <row r="2" spans="1:4" ht="15.75">
      <c r="A2" s="792" t="s">
        <v>627</v>
      </c>
      <c r="B2" s="756"/>
      <c r="C2" s="756"/>
      <c r="D2" s="245"/>
    </row>
    <row r="3" spans="1:4" ht="15.75">
      <c r="A3" s="797" t="s">
        <v>504</v>
      </c>
      <c r="B3" s="797"/>
      <c r="C3" s="797"/>
      <c r="D3" s="246"/>
    </row>
    <row r="4" spans="1:4" ht="21" customHeight="1" thickBot="1">
      <c r="A4" s="797" t="s">
        <v>505</v>
      </c>
      <c r="B4" s="797"/>
      <c r="C4" s="797"/>
      <c r="D4" s="246"/>
    </row>
    <row r="5" spans="1:3" ht="15" customHeight="1">
      <c r="A5" s="899" t="s">
        <v>82</v>
      </c>
      <c r="B5" s="895" t="s">
        <v>621</v>
      </c>
      <c r="C5" s="897" t="s">
        <v>599</v>
      </c>
    </row>
    <row r="6" spans="1:3" ht="15" customHeight="1">
      <c r="A6" s="900"/>
      <c r="B6" s="896"/>
      <c r="C6" s="898"/>
    </row>
    <row r="7" spans="1:3" ht="15" customHeight="1">
      <c r="A7" s="888" t="s">
        <v>83</v>
      </c>
      <c r="B7" s="758"/>
      <c r="C7" s="889"/>
    </row>
    <row r="8" spans="1:3" ht="15" customHeight="1">
      <c r="A8" s="675" t="s">
        <v>371</v>
      </c>
      <c r="B8" s="248">
        <v>550</v>
      </c>
      <c r="C8" s="676">
        <v>550</v>
      </c>
    </row>
    <row r="9" spans="1:3" ht="15" customHeight="1">
      <c r="A9" s="675" t="s">
        <v>372</v>
      </c>
      <c r="B9" s="248">
        <v>640</v>
      </c>
      <c r="C9" s="676">
        <v>640</v>
      </c>
    </row>
    <row r="10" spans="1:3" ht="15" customHeight="1">
      <c r="A10" s="675" t="s">
        <v>391</v>
      </c>
      <c r="B10" s="248"/>
      <c r="C10" s="676"/>
    </row>
    <row r="11" spans="1:3" ht="15" customHeight="1">
      <c r="A11" s="677" t="s">
        <v>180</v>
      </c>
      <c r="B11" s="249">
        <f>SUM(B8:B9)</f>
        <v>1190</v>
      </c>
      <c r="C11" s="678">
        <f>SUM(C8:C10)</f>
        <v>1190</v>
      </c>
    </row>
    <row r="12" spans="1:3" ht="15" customHeight="1">
      <c r="A12" s="892"/>
      <c r="B12" s="760"/>
      <c r="C12" s="893"/>
    </row>
    <row r="13" spans="1:3" ht="15" customHeight="1">
      <c r="A13" s="888" t="s">
        <v>120</v>
      </c>
      <c r="B13" s="758"/>
      <c r="C13" s="889"/>
    </row>
    <row r="14" spans="1:3" ht="15" customHeight="1">
      <c r="A14" s="679" t="s">
        <v>181</v>
      </c>
      <c r="B14" s="669">
        <v>500</v>
      </c>
      <c r="C14" s="680">
        <v>500</v>
      </c>
    </row>
    <row r="15" spans="1:3" ht="15" customHeight="1">
      <c r="A15" s="679" t="s">
        <v>382</v>
      </c>
      <c r="B15" s="670">
        <v>160</v>
      </c>
      <c r="C15" s="681">
        <v>160</v>
      </c>
    </row>
    <row r="16" spans="1:3" ht="15" customHeight="1">
      <c r="A16" s="675" t="s">
        <v>373</v>
      </c>
      <c r="B16" s="248"/>
      <c r="C16" s="676"/>
    </row>
    <row r="17" spans="1:3" ht="15" customHeight="1">
      <c r="A17" s="675" t="s">
        <v>374</v>
      </c>
      <c r="B17" s="248"/>
      <c r="C17" s="676"/>
    </row>
    <row r="18" spans="1:3" ht="15" customHeight="1">
      <c r="A18" s="675" t="s">
        <v>186</v>
      </c>
      <c r="B18" s="248"/>
      <c r="C18" s="676"/>
    </row>
    <row r="19" spans="1:3" ht="15" customHeight="1">
      <c r="A19" s="675" t="s">
        <v>375</v>
      </c>
      <c r="B19" s="668">
        <f>B22+B23+B24+B25+B26+B27</f>
        <v>530</v>
      </c>
      <c r="C19" s="676">
        <f>C22+C23+C24+C25+C26+C27+C21+C28</f>
        <v>530</v>
      </c>
    </row>
    <row r="20" spans="1:3" ht="15" customHeight="1">
      <c r="A20" s="675" t="s">
        <v>376</v>
      </c>
      <c r="B20" s="890"/>
      <c r="C20" s="891"/>
    </row>
    <row r="21" spans="1:3" ht="15" customHeight="1">
      <c r="A21" s="675" t="s">
        <v>468</v>
      </c>
      <c r="B21" s="247"/>
      <c r="C21" s="682"/>
    </row>
    <row r="22" spans="1:3" ht="15" customHeight="1">
      <c r="A22" s="683" t="s">
        <v>467</v>
      </c>
      <c r="B22" s="248">
        <v>80</v>
      </c>
      <c r="C22" s="676">
        <v>80</v>
      </c>
    </row>
    <row r="23" spans="1:3" ht="15" customHeight="1">
      <c r="A23" s="683" t="s">
        <v>377</v>
      </c>
      <c r="B23" s="248">
        <v>0</v>
      </c>
      <c r="C23" s="676">
        <v>0</v>
      </c>
    </row>
    <row r="24" spans="1:3" ht="15" customHeight="1">
      <c r="A24" s="683" t="s">
        <v>378</v>
      </c>
      <c r="B24" s="248">
        <v>0</v>
      </c>
      <c r="C24" s="676">
        <v>0</v>
      </c>
    </row>
    <row r="25" spans="1:3" ht="15" customHeight="1">
      <c r="A25" s="683" t="s">
        <v>209</v>
      </c>
      <c r="B25" s="248">
        <v>250</v>
      </c>
      <c r="C25" s="676">
        <v>250</v>
      </c>
    </row>
    <row r="26" spans="1:3" ht="15" customHeight="1">
      <c r="A26" s="683" t="s">
        <v>379</v>
      </c>
      <c r="B26" s="248">
        <v>100</v>
      </c>
      <c r="C26" s="676">
        <v>100</v>
      </c>
    </row>
    <row r="27" spans="1:3" ht="15" customHeight="1">
      <c r="A27" s="683" t="s">
        <v>380</v>
      </c>
      <c r="B27" s="248">
        <v>100</v>
      </c>
      <c r="C27" s="676">
        <v>100</v>
      </c>
    </row>
    <row r="28" spans="1:3" ht="15" customHeight="1">
      <c r="A28" s="683" t="s">
        <v>396</v>
      </c>
      <c r="B28" s="248"/>
      <c r="C28" s="676"/>
    </row>
    <row r="29" spans="1:3" ht="15" customHeight="1">
      <c r="A29" s="892"/>
      <c r="B29" s="760"/>
      <c r="C29" s="893"/>
    </row>
    <row r="30" spans="1:3" ht="15" customHeight="1">
      <c r="A30" s="892"/>
      <c r="B30" s="760"/>
      <c r="C30" s="893"/>
    </row>
    <row r="31" spans="1:3" ht="15" customHeight="1" thickBot="1">
      <c r="A31" s="684" t="s">
        <v>381</v>
      </c>
      <c r="B31" s="66">
        <f>B16+B17+B19+B14+B15</f>
        <v>1190</v>
      </c>
      <c r="C31" s="685">
        <f>C14+C15+C17+C18+C19</f>
        <v>1190</v>
      </c>
    </row>
    <row r="32" spans="2:4" ht="16.5" thickTop="1">
      <c r="B32" s="4"/>
      <c r="C32" s="244"/>
      <c r="D32" s="4"/>
    </row>
    <row r="33" ht="39.75" customHeight="1"/>
    <row r="34" ht="15" customHeight="1"/>
    <row r="35" ht="25.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5" ht="42" customHeight="1"/>
    <row r="46" ht="42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8" ht="43.5" customHeight="1"/>
    <row r="59" ht="22.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/>
  <mergeCells count="13">
    <mergeCell ref="A1:C1"/>
    <mergeCell ref="A3:C3"/>
    <mergeCell ref="A4:C4"/>
    <mergeCell ref="B5:B6"/>
    <mergeCell ref="C5:C6"/>
    <mergeCell ref="A5:A6"/>
    <mergeCell ref="A2:C2"/>
    <mergeCell ref="A7:C7"/>
    <mergeCell ref="B20:C20"/>
    <mergeCell ref="A29:C29"/>
    <mergeCell ref="A30:C30"/>
    <mergeCell ref="A12:C12"/>
    <mergeCell ref="A13:C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16">
    <tabColor indexed="50"/>
  </sheetPr>
  <dimension ref="A1:P33"/>
  <sheetViews>
    <sheetView workbookViewId="0" topLeftCell="A1">
      <selection activeCell="A3" sqref="A3:O3"/>
    </sheetView>
  </sheetViews>
  <sheetFormatPr defaultColWidth="8.00390625" defaultRowHeight="12.75"/>
  <cols>
    <col min="1" max="1" width="5.421875" style="545" customWidth="1"/>
    <col min="2" max="2" width="24.57421875" style="541" customWidth="1"/>
    <col min="3" max="3" width="7.140625" style="541" customWidth="1"/>
    <col min="4" max="4" width="7.421875" style="541" customWidth="1"/>
    <col min="5" max="5" width="8.57421875" style="541" customWidth="1"/>
    <col min="6" max="6" width="9.421875" style="541" customWidth="1"/>
    <col min="7" max="7" width="7.421875" style="541" customWidth="1"/>
    <col min="8" max="8" width="8.8515625" style="541" customWidth="1"/>
    <col min="9" max="9" width="8.00390625" style="541" customWidth="1"/>
    <col min="10" max="10" width="7.421875" style="541" customWidth="1"/>
    <col min="11" max="11" width="9.140625" style="541" customWidth="1"/>
    <col min="12" max="12" width="8.140625" style="541" customWidth="1"/>
    <col min="13" max="13" width="9.421875" style="541" customWidth="1"/>
    <col min="14" max="14" width="8.7109375" style="541" customWidth="1"/>
    <col min="15" max="15" width="10.140625" style="545" customWidth="1"/>
    <col min="16" max="16" width="14.140625" style="541" customWidth="1"/>
    <col min="17" max="25" width="8.00390625" style="541" customWidth="1"/>
    <col min="26" max="26" width="10.140625" style="541" bestFit="1" customWidth="1"/>
    <col min="27" max="16384" width="8.00390625" style="541" customWidth="1"/>
  </cols>
  <sheetData>
    <row r="1" spans="1:15" ht="15.75">
      <c r="A1" s="901" t="s">
        <v>2</v>
      </c>
      <c r="B1" s="901"/>
      <c r="C1" s="901"/>
      <c r="D1" s="901"/>
      <c r="E1" s="901"/>
      <c r="F1" s="901"/>
      <c r="G1" s="901"/>
      <c r="H1" s="901"/>
      <c r="I1" s="901"/>
      <c r="J1" s="901"/>
      <c r="K1" s="901"/>
      <c r="L1" s="901"/>
      <c r="M1" s="901"/>
      <c r="N1" s="901"/>
      <c r="O1" s="901"/>
    </row>
    <row r="2" spans="1:15" ht="12.75" customHeight="1">
      <c r="A2" s="739" t="s">
        <v>634</v>
      </c>
      <c r="B2" s="739"/>
      <c r="C2" s="739"/>
      <c r="D2" s="739"/>
      <c r="E2" s="739"/>
      <c r="F2" s="739"/>
      <c r="G2" s="739"/>
      <c r="H2" s="739"/>
      <c r="I2" s="739"/>
      <c r="J2" s="739"/>
      <c r="K2" s="739"/>
      <c r="L2" s="739"/>
      <c r="M2" s="739"/>
      <c r="N2" s="739"/>
      <c r="O2" s="739"/>
    </row>
    <row r="3" spans="1:15" ht="12.75" customHeight="1" thickBot="1">
      <c r="A3" s="902" t="s">
        <v>3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</row>
    <row r="4" spans="1:15" s="545" customFormat="1" ht="26.25" customHeight="1" thickTop="1">
      <c r="A4" s="542" t="s">
        <v>527</v>
      </c>
      <c r="B4" s="543" t="s">
        <v>276</v>
      </c>
      <c r="C4" s="543" t="s">
        <v>4</v>
      </c>
      <c r="D4" s="543" t="s">
        <v>5</v>
      </c>
      <c r="E4" s="543" t="s">
        <v>6</v>
      </c>
      <c r="F4" s="543" t="s">
        <v>7</v>
      </c>
      <c r="G4" s="543" t="s">
        <v>8</v>
      </c>
      <c r="H4" s="543" t="s">
        <v>9</v>
      </c>
      <c r="I4" s="543" t="s">
        <v>10</v>
      </c>
      <c r="J4" s="543" t="s">
        <v>11</v>
      </c>
      <c r="K4" s="543" t="s">
        <v>12</v>
      </c>
      <c r="L4" s="543" t="s">
        <v>13</v>
      </c>
      <c r="M4" s="543" t="s">
        <v>14</v>
      </c>
      <c r="N4" s="543" t="s">
        <v>15</v>
      </c>
      <c r="O4" s="544" t="s">
        <v>174</v>
      </c>
    </row>
    <row r="5" spans="1:15" s="550" customFormat="1" ht="18" customHeight="1">
      <c r="A5" s="546" t="s">
        <v>86</v>
      </c>
      <c r="B5" s="547" t="s">
        <v>16</v>
      </c>
      <c r="C5" s="548"/>
      <c r="D5" s="548"/>
      <c r="E5" s="548"/>
      <c r="F5" s="548"/>
      <c r="G5" s="548"/>
      <c r="H5" s="548"/>
      <c r="I5" s="548"/>
      <c r="J5" s="548"/>
      <c r="K5" s="548"/>
      <c r="L5" s="548"/>
      <c r="M5" s="548"/>
      <c r="N5" s="548"/>
      <c r="O5" s="549">
        <f aca="true" t="shared" si="0" ref="O5:O13">SUM(C5:N5)</f>
        <v>0</v>
      </c>
    </row>
    <row r="6" spans="1:16" s="554" customFormat="1" ht="15.75">
      <c r="A6" s="546" t="s">
        <v>90</v>
      </c>
      <c r="B6" s="551" t="s">
        <v>85</v>
      </c>
      <c r="C6" s="552">
        <v>120500</v>
      </c>
      <c r="D6" s="552">
        <v>110000</v>
      </c>
      <c r="E6" s="552">
        <v>15000</v>
      </c>
      <c r="F6" s="552">
        <v>190000</v>
      </c>
      <c r="G6" s="552">
        <v>185000</v>
      </c>
      <c r="H6" s="552">
        <v>149659</v>
      </c>
      <c r="I6" s="552">
        <v>105600</v>
      </c>
      <c r="J6" s="552">
        <v>112500</v>
      </c>
      <c r="K6" s="552">
        <v>212000</v>
      </c>
      <c r="L6" s="552">
        <v>114500</v>
      </c>
      <c r="M6" s="552">
        <v>189540</v>
      </c>
      <c r="N6" s="552">
        <v>185542</v>
      </c>
      <c r="O6" s="549">
        <f t="shared" si="0"/>
        <v>1689841</v>
      </c>
      <c r="P6" s="553"/>
    </row>
    <row r="7" spans="1:16" s="554" customFormat="1" ht="15.75">
      <c r="A7" s="546" t="s">
        <v>155</v>
      </c>
      <c r="B7" s="551" t="s">
        <v>96</v>
      </c>
      <c r="C7" s="552">
        <v>120000</v>
      </c>
      <c r="D7" s="552">
        <v>120000</v>
      </c>
      <c r="E7" s="552">
        <v>120000</v>
      </c>
      <c r="F7" s="552">
        <v>120800</v>
      </c>
      <c r="G7" s="552">
        <v>120670</v>
      </c>
      <c r="H7" s="552">
        <v>184277</v>
      </c>
      <c r="I7" s="552">
        <v>120000</v>
      </c>
      <c r="J7" s="552">
        <v>120000</v>
      </c>
      <c r="K7" s="552">
        <v>121000</v>
      </c>
      <c r="L7" s="552">
        <v>122000</v>
      </c>
      <c r="M7" s="552">
        <v>122000</v>
      </c>
      <c r="N7" s="552">
        <v>106106</v>
      </c>
      <c r="O7" s="549">
        <f t="shared" si="0"/>
        <v>1496853</v>
      </c>
      <c r="P7" s="553"/>
    </row>
    <row r="8" spans="1:16" s="554" customFormat="1" ht="15.75">
      <c r="A8" s="546" t="s">
        <v>158</v>
      </c>
      <c r="B8" s="551" t="s">
        <v>17</v>
      </c>
      <c r="C8" s="552">
        <v>55500</v>
      </c>
      <c r="D8" s="552">
        <v>63200</v>
      </c>
      <c r="E8" s="552">
        <v>85986</v>
      </c>
      <c r="F8" s="552">
        <v>51400</v>
      </c>
      <c r="G8" s="552">
        <v>14200</v>
      </c>
      <c r="H8" s="552">
        <v>126900</v>
      </c>
      <c r="I8" s="552">
        <v>6500</v>
      </c>
      <c r="J8" s="552">
        <v>24800</v>
      </c>
      <c r="K8" s="552">
        <v>24900</v>
      </c>
      <c r="L8" s="552">
        <v>55100</v>
      </c>
      <c r="M8" s="552">
        <v>50033</v>
      </c>
      <c r="N8" s="552">
        <v>53883</v>
      </c>
      <c r="O8" s="549">
        <f t="shared" si="0"/>
        <v>612402</v>
      </c>
      <c r="P8" s="553"/>
    </row>
    <row r="9" spans="1:16" s="554" customFormat="1" ht="15.75">
      <c r="A9" s="546" t="s">
        <v>159</v>
      </c>
      <c r="B9" s="551" t="s">
        <v>18</v>
      </c>
      <c r="C9" s="552">
        <v>189160</v>
      </c>
      <c r="D9" s="552">
        <v>149160</v>
      </c>
      <c r="E9" s="552">
        <v>169160</v>
      </c>
      <c r="F9" s="552">
        <v>170000</v>
      </c>
      <c r="G9" s="552">
        <v>169160</v>
      </c>
      <c r="H9" s="552">
        <v>112497</v>
      </c>
      <c r="I9" s="552">
        <v>170000</v>
      </c>
      <c r="J9" s="552">
        <v>169160</v>
      </c>
      <c r="K9" s="552">
        <v>205271</v>
      </c>
      <c r="L9" s="552">
        <v>169160</v>
      </c>
      <c r="M9" s="552">
        <v>175688</v>
      </c>
      <c r="N9" s="552">
        <v>169160</v>
      </c>
      <c r="O9" s="549">
        <f t="shared" si="0"/>
        <v>2017576</v>
      </c>
      <c r="P9" s="553"/>
    </row>
    <row r="10" spans="1:16" s="554" customFormat="1" ht="15.75">
      <c r="A10" s="546" t="s">
        <v>161</v>
      </c>
      <c r="B10" s="551" t="s">
        <v>19</v>
      </c>
      <c r="C10" s="552"/>
      <c r="D10" s="552"/>
      <c r="E10" s="552"/>
      <c r="F10" s="552">
        <v>105000</v>
      </c>
      <c r="G10" s="552">
        <v>150000</v>
      </c>
      <c r="H10" s="552">
        <v>68229</v>
      </c>
      <c r="I10" s="552"/>
      <c r="J10" s="552">
        <v>127966</v>
      </c>
      <c r="K10" s="552">
        <v>1234856</v>
      </c>
      <c r="L10" s="552"/>
      <c r="M10" s="552">
        <v>1101700</v>
      </c>
      <c r="N10" s="552">
        <v>300000</v>
      </c>
      <c r="O10" s="549">
        <f t="shared" si="0"/>
        <v>3087751</v>
      </c>
      <c r="P10" s="553"/>
    </row>
    <row r="11" spans="1:16" s="554" customFormat="1" ht="15.75">
      <c r="A11" s="546" t="s">
        <v>163</v>
      </c>
      <c r="B11" s="551" t="s">
        <v>20</v>
      </c>
      <c r="C11" s="552">
        <v>880</v>
      </c>
      <c r="D11" s="552">
        <v>880</v>
      </c>
      <c r="E11" s="552">
        <v>880</v>
      </c>
      <c r="F11" s="552">
        <v>880</v>
      </c>
      <c r="G11" s="552">
        <v>880</v>
      </c>
      <c r="H11" s="552">
        <v>880</v>
      </c>
      <c r="I11" s="552">
        <v>880</v>
      </c>
      <c r="J11" s="552">
        <v>880</v>
      </c>
      <c r="K11" s="552">
        <v>880</v>
      </c>
      <c r="L11" s="552">
        <v>880</v>
      </c>
      <c r="M11" s="552">
        <v>880</v>
      </c>
      <c r="N11" s="552">
        <v>1320</v>
      </c>
      <c r="O11" s="549">
        <f t="shared" si="0"/>
        <v>11000</v>
      </c>
      <c r="P11" s="553"/>
    </row>
    <row r="12" spans="1:16" s="554" customFormat="1" ht="15.75">
      <c r="A12" s="546">
        <v>8</v>
      </c>
      <c r="B12" s="551" t="s">
        <v>116</v>
      </c>
      <c r="C12" s="552"/>
      <c r="D12" s="552">
        <v>100000</v>
      </c>
      <c r="E12" s="552"/>
      <c r="F12" s="552"/>
      <c r="G12" s="552"/>
      <c r="H12" s="552"/>
      <c r="I12" s="552"/>
      <c r="J12" s="552">
        <v>100000</v>
      </c>
      <c r="K12" s="552"/>
      <c r="L12" s="552"/>
      <c r="M12" s="552">
        <v>51000</v>
      </c>
      <c r="N12" s="552"/>
      <c r="O12" s="549">
        <f t="shared" si="0"/>
        <v>251000</v>
      </c>
      <c r="P12" s="553"/>
    </row>
    <row r="13" spans="1:16" s="554" customFormat="1" ht="15.75">
      <c r="A13" s="546" t="s">
        <v>168</v>
      </c>
      <c r="B13" s="551" t="s">
        <v>21</v>
      </c>
      <c r="C13" s="552"/>
      <c r="D13" s="552"/>
      <c r="E13" s="552"/>
      <c r="F13" s="552">
        <v>1120000</v>
      </c>
      <c r="G13" s="552"/>
      <c r="H13" s="552"/>
      <c r="I13" s="552"/>
      <c r="J13" s="552"/>
      <c r="K13" s="552"/>
      <c r="L13" s="552"/>
      <c r="M13" s="552"/>
      <c r="N13" s="552"/>
      <c r="O13" s="549">
        <f t="shared" si="0"/>
        <v>1120000</v>
      </c>
      <c r="P13" s="553"/>
    </row>
    <row r="14" spans="1:16" s="554" customFormat="1" ht="16.5" thickBot="1">
      <c r="A14" s="546">
        <v>9</v>
      </c>
      <c r="B14" s="551" t="s">
        <v>22</v>
      </c>
      <c r="C14" s="552"/>
      <c r="D14" s="552"/>
      <c r="E14" s="552"/>
      <c r="F14" s="552"/>
      <c r="G14" s="552"/>
      <c r="H14" s="552">
        <v>207267</v>
      </c>
      <c r="I14" s="552"/>
      <c r="J14" s="552"/>
      <c r="K14" s="552"/>
      <c r="L14" s="552"/>
      <c r="M14" s="552"/>
      <c r="N14" s="552"/>
      <c r="O14" s="549">
        <f aca="true" t="shared" si="1" ref="O14:O31">SUM(C14:N14)</f>
        <v>207267</v>
      </c>
      <c r="P14" s="553"/>
    </row>
    <row r="15" spans="1:16" s="550" customFormat="1" ht="20.25" customHeight="1" thickBot="1" thickTop="1">
      <c r="A15" s="555" t="s">
        <v>170</v>
      </c>
      <c r="B15" s="556" t="s">
        <v>23</v>
      </c>
      <c r="C15" s="557">
        <f aca="true" t="shared" si="2" ref="C15:N15">SUM(C6:C14)</f>
        <v>486040</v>
      </c>
      <c r="D15" s="557">
        <f t="shared" si="2"/>
        <v>543240</v>
      </c>
      <c r="E15" s="557">
        <f t="shared" si="2"/>
        <v>391026</v>
      </c>
      <c r="F15" s="557">
        <f t="shared" si="2"/>
        <v>1758080</v>
      </c>
      <c r="G15" s="557">
        <f t="shared" si="2"/>
        <v>639910</v>
      </c>
      <c r="H15" s="557">
        <f t="shared" si="2"/>
        <v>849709</v>
      </c>
      <c r="I15" s="557">
        <f t="shared" si="2"/>
        <v>402980</v>
      </c>
      <c r="J15" s="557">
        <f t="shared" si="2"/>
        <v>655306</v>
      </c>
      <c r="K15" s="557">
        <f t="shared" si="2"/>
        <v>1798907</v>
      </c>
      <c r="L15" s="557">
        <f t="shared" si="2"/>
        <v>461640</v>
      </c>
      <c r="M15" s="557">
        <f t="shared" si="2"/>
        <v>1690841</v>
      </c>
      <c r="N15" s="557">
        <f t="shared" si="2"/>
        <v>816011</v>
      </c>
      <c r="O15" s="558">
        <f t="shared" si="1"/>
        <v>10493690</v>
      </c>
      <c r="P15" s="559"/>
    </row>
    <row r="16" spans="1:15" s="550" customFormat="1" ht="18.75" customHeight="1" thickTop="1">
      <c r="A16" s="546" t="s">
        <v>172</v>
      </c>
      <c r="B16" s="547" t="s">
        <v>120</v>
      </c>
      <c r="C16" s="548"/>
      <c r="D16" s="548"/>
      <c r="E16" s="548"/>
      <c r="F16" s="548"/>
      <c r="G16" s="548"/>
      <c r="H16" s="548"/>
      <c r="I16" s="548"/>
      <c r="J16" s="548"/>
      <c r="K16" s="548"/>
      <c r="L16" s="548"/>
      <c r="M16" s="548"/>
      <c r="N16" s="548"/>
      <c r="O16" s="549">
        <f t="shared" si="1"/>
        <v>0</v>
      </c>
    </row>
    <row r="17" spans="1:16" s="554" customFormat="1" ht="15.75">
      <c r="A17" s="546" t="s">
        <v>173</v>
      </c>
      <c r="B17" s="551" t="s">
        <v>193</v>
      </c>
      <c r="C17" s="552">
        <v>207143</v>
      </c>
      <c r="D17" s="552">
        <v>207143</v>
      </c>
      <c r="E17" s="552">
        <v>207143</v>
      </c>
      <c r="F17" s="552">
        <v>207143</v>
      </c>
      <c r="G17" s="552">
        <v>207143</v>
      </c>
      <c r="H17" s="552">
        <v>270116</v>
      </c>
      <c r="I17" s="552">
        <v>207143</v>
      </c>
      <c r="J17" s="552">
        <v>207143</v>
      </c>
      <c r="K17" s="552">
        <v>207143</v>
      </c>
      <c r="L17" s="552">
        <v>207143</v>
      </c>
      <c r="M17" s="552">
        <v>207143</v>
      </c>
      <c r="N17" s="552">
        <v>207145</v>
      </c>
      <c r="O17" s="549">
        <f t="shared" si="1"/>
        <v>2548691</v>
      </c>
      <c r="P17" s="553"/>
    </row>
    <row r="18" spans="1:16" s="554" customFormat="1" ht="15.75">
      <c r="A18" s="546" t="s">
        <v>175</v>
      </c>
      <c r="B18" s="551" t="s">
        <v>24</v>
      </c>
      <c r="C18" s="552">
        <v>64575</v>
      </c>
      <c r="D18" s="552">
        <v>64575</v>
      </c>
      <c r="E18" s="552">
        <v>64575</v>
      </c>
      <c r="F18" s="552">
        <v>64575</v>
      </c>
      <c r="G18" s="552">
        <v>64575</v>
      </c>
      <c r="H18" s="552">
        <v>85016</v>
      </c>
      <c r="I18" s="552">
        <v>64575</v>
      </c>
      <c r="J18" s="552">
        <v>64575</v>
      </c>
      <c r="K18" s="552">
        <v>64575</v>
      </c>
      <c r="L18" s="552">
        <v>64575</v>
      </c>
      <c r="M18" s="552">
        <v>64575</v>
      </c>
      <c r="N18" s="552">
        <v>64578</v>
      </c>
      <c r="O18" s="549">
        <f t="shared" si="1"/>
        <v>795344</v>
      </c>
      <c r="P18" s="553"/>
    </row>
    <row r="19" spans="1:16" s="554" customFormat="1" ht="15.75">
      <c r="A19" s="546" t="s">
        <v>252</v>
      </c>
      <c r="B19" s="551" t="s">
        <v>196</v>
      </c>
      <c r="C19" s="552">
        <v>164292</v>
      </c>
      <c r="D19" s="552">
        <v>249655</v>
      </c>
      <c r="E19" s="552">
        <v>189985</v>
      </c>
      <c r="F19" s="552">
        <v>174795</v>
      </c>
      <c r="G19" s="552">
        <v>182595</v>
      </c>
      <c r="H19" s="552">
        <v>252376</v>
      </c>
      <c r="I19" s="552">
        <v>143895</v>
      </c>
      <c r="J19" s="552">
        <v>154795</v>
      </c>
      <c r="K19" s="552">
        <v>161451</v>
      </c>
      <c r="L19" s="552">
        <v>225695</v>
      </c>
      <c r="M19" s="552">
        <v>119895</v>
      </c>
      <c r="N19" s="552">
        <v>109803</v>
      </c>
      <c r="O19" s="549">
        <f t="shared" si="1"/>
        <v>2129232</v>
      </c>
      <c r="P19" s="553"/>
    </row>
    <row r="20" spans="1:16" s="554" customFormat="1" ht="15.75">
      <c r="A20" s="546" t="s">
        <v>253</v>
      </c>
      <c r="B20" s="551" t="s">
        <v>25</v>
      </c>
      <c r="C20" s="552">
        <v>14050</v>
      </c>
      <c r="D20" s="552">
        <v>13750</v>
      </c>
      <c r="E20" s="552">
        <v>13900</v>
      </c>
      <c r="F20" s="552">
        <v>9000</v>
      </c>
      <c r="G20" s="552">
        <v>7900</v>
      </c>
      <c r="H20" s="552">
        <v>12000</v>
      </c>
      <c r="I20" s="552">
        <v>15496</v>
      </c>
      <c r="J20" s="552">
        <v>9952</v>
      </c>
      <c r="K20" s="552">
        <v>23900</v>
      </c>
      <c r="L20" s="552">
        <v>24900</v>
      </c>
      <c r="M20" s="552">
        <v>13626</v>
      </c>
      <c r="N20" s="552">
        <v>9687</v>
      </c>
      <c r="O20" s="549">
        <f t="shared" si="1"/>
        <v>168161</v>
      </c>
      <c r="P20" s="553"/>
    </row>
    <row r="21" spans="1:16" s="554" customFormat="1" ht="15.75">
      <c r="A21" s="546" t="s">
        <v>254</v>
      </c>
      <c r="B21" s="551" t="s">
        <v>96</v>
      </c>
      <c r="C21" s="552">
        <v>10500</v>
      </c>
      <c r="D21" s="552">
        <v>10250</v>
      </c>
      <c r="E21" s="552">
        <v>10500</v>
      </c>
      <c r="F21" s="552">
        <v>8500</v>
      </c>
      <c r="G21" s="552">
        <v>11900</v>
      </c>
      <c r="H21" s="552">
        <v>16660</v>
      </c>
      <c r="I21" s="552">
        <v>8500</v>
      </c>
      <c r="J21" s="552">
        <v>9950</v>
      </c>
      <c r="K21" s="552">
        <v>12300</v>
      </c>
      <c r="L21" s="552">
        <v>11000</v>
      </c>
      <c r="M21" s="552">
        <v>10800</v>
      </c>
      <c r="N21" s="552">
        <v>10990</v>
      </c>
      <c r="O21" s="549">
        <f t="shared" si="1"/>
        <v>131850</v>
      </c>
      <c r="P21" s="553"/>
    </row>
    <row r="22" spans="1:16" s="554" customFormat="1" ht="15.75">
      <c r="A22" s="546" t="s">
        <v>256</v>
      </c>
      <c r="B22" s="551" t="s">
        <v>26</v>
      </c>
      <c r="C22" s="552">
        <v>336</v>
      </c>
      <c r="D22" s="552"/>
      <c r="E22" s="552">
        <v>440</v>
      </c>
      <c r="F22" s="552"/>
      <c r="G22" s="552"/>
      <c r="H22" s="552"/>
      <c r="I22" s="552"/>
      <c r="J22" s="552">
        <v>1866</v>
      </c>
      <c r="K22" s="552">
        <v>9977</v>
      </c>
      <c r="L22" s="552">
        <v>1880</v>
      </c>
      <c r="M22" s="552">
        <v>767</v>
      </c>
      <c r="N22" s="552"/>
      <c r="O22" s="549">
        <f t="shared" si="1"/>
        <v>15266</v>
      </c>
      <c r="P22" s="553"/>
    </row>
    <row r="23" spans="1:16" s="554" customFormat="1" ht="15.75">
      <c r="A23" s="546" t="s">
        <v>257</v>
      </c>
      <c r="B23" s="551" t="s">
        <v>27</v>
      </c>
      <c r="C23" s="552">
        <v>5000</v>
      </c>
      <c r="D23" s="552">
        <v>5000</v>
      </c>
      <c r="E23" s="552">
        <v>5000</v>
      </c>
      <c r="F23" s="552">
        <v>5000</v>
      </c>
      <c r="G23" s="552">
        <v>10000</v>
      </c>
      <c r="H23" s="552">
        <v>13500</v>
      </c>
      <c r="I23" s="552">
        <v>14000</v>
      </c>
      <c r="J23" s="552">
        <v>15000</v>
      </c>
      <c r="K23" s="552">
        <v>15000</v>
      </c>
      <c r="L23" s="552">
        <v>15000</v>
      </c>
      <c r="M23" s="552">
        <v>1000</v>
      </c>
      <c r="N23" s="552">
        <v>1000</v>
      </c>
      <c r="O23" s="549">
        <f t="shared" si="1"/>
        <v>104500</v>
      </c>
      <c r="P23" s="553"/>
    </row>
    <row r="24" spans="1:16" s="554" customFormat="1" ht="15.75">
      <c r="A24" s="546" t="s">
        <v>258</v>
      </c>
      <c r="B24" s="551" t="s">
        <v>28</v>
      </c>
      <c r="C24" s="552"/>
      <c r="D24" s="552"/>
      <c r="E24" s="552"/>
      <c r="F24" s="552">
        <v>112400</v>
      </c>
      <c r="G24" s="552">
        <v>186500</v>
      </c>
      <c r="H24" s="552">
        <v>11793</v>
      </c>
      <c r="I24" s="552"/>
      <c r="J24" s="552"/>
      <c r="K24" s="552">
        <v>1223271</v>
      </c>
      <c r="L24" s="552"/>
      <c r="M24" s="552">
        <v>1176700</v>
      </c>
      <c r="N24" s="552">
        <v>806978</v>
      </c>
      <c r="O24" s="549">
        <f t="shared" si="1"/>
        <v>3517642</v>
      </c>
      <c r="P24" s="553"/>
    </row>
    <row r="25" spans="1:16" s="554" customFormat="1" ht="15.75">
      <c r="A25" s="546" t="s">
        <v>259</v>
      </c>
      <c r="B25" s="551" t="s">
        <v>29</v>
      </c>
      <c r="C25" s="552"/>
      <c r="D25" s="552"/>
      <c r="E25" s="552"/>
      <c r="F25" s="552"/>
      <c r="G25" s="552"/>
      <c r="H25" s="552">
        <v>61846</v>
      </c>
      <c r="I25" s="552">
        <v>34800</v>
      </c>
      <c r="J25" s="552">
        <v>17745</v>
      </c>
      <c r="K25" s="552">
        <v>20300</v>
      </c>
      <c r="L25" s="552">
        <v>71622</v>
      </c>
      <c r="M25" s="552">
        <v>85455</v>
      </c>
      <c r="N25" s="552">
        <v>13229</v>
      </c>
      <c r="O25" s="549">
        <f t="shared" si="1"/>
        <v>304997</v>
      </c>
      <c r="P25" s="553"/>
    </row>
    <row r="26" spans="1:16" s="554" customFormat="1" ht="15.75">
      <c r="A26" s="546" t="s">
        <v>491</v>
      </c>
      <c r="B26" s="551" t="s">
        <v>277</v>
      </c>
      <c r="C26" s="552">
        <v>6780</v>
      </c>
      <c r="D26" s="552">
        <v>6780</v>
      </c>
      <c r="E26" s="552">
        <v>6780</v>
      </c>
      <c r="F26" s="552">
        <v>406780</v>
      </c>
      <c r="G26" s="552">
        <v>6780</v>
      </c>
      <c r="H26" s="552">
        <v>9334</v>
      </c>
      <c r="I26" s="552">
        <v>9570</v>
      </c>
      <c r="J26" s="552">
        <v>6780</v>
      </c>
      <c r="K26" s="552">
        <v>165329</v>
      </c>
      <c r="L26" s="552">
        <v>9570</v>
      </c>
      <c r="M26" s="552">
        <v>6780</v>
      </c>
      <c r="N26" s="552">
        <v>9574</v>
      </c>
      <c r="O26" s="549">
        <f t="shared" si="1"/>
        <v>650837</v>
      </c>
      <c r="P26" s="553"/>
    </row>
    <row r="27" spans="1:16" s="554" customFormat="1" ht="15.75">
      <c r="A27" s="546" t="s">
        <v>30</v>
      </c>
      <c r="B27" s="551" t="s">
        <v>31</v>
      </c>
      <c r="C27" s="552">
        <v>2496</v>
      </c>
      <c r="D27" s="552">
        <v>1544</v>
      </c>
      <c r="E27" s="552">
        <v>1544</v>
      </c>
      <c r="F27" s="552">
        <v>1544</v>
      </c>
      <c r="G27" s="552">
        <v>1544</v>
      </c>
      <c r="H27" s="552">
        <v>1544</v>
      </c>
      <c r="I27" s="552">
        <v>1544</v>
      </c>
      <c r="J27" s="552">
        <v>1544</v>
      </c>
      <c r="K27" s="552">
        <v>1544</v>
      </c>
      <c r="L27" s="552">
        <v>1544</v>
      </c>
      <c r="M27" s="552">
        <v>1544</v>
      </c>
      <c r="N27" s="552">
        <v>3064</v>
      </c>
      <c r="O27" s="549">
        <f t="shared" si="1"/>
        <v>21000</v>
      </c>
      <c r="P27" s="553"/>
    </row>
    <row r="28" spans="1:16" s="554" customFormat="1" ht="15.75">
      <c r="A28" s="546">
        <v>23</v>
      </c>
      <c r="B28" s="551" t="s">
        <v>480</v>
      </c>
      <c r="C28" s="552"/>
      <c r="D28" s="552">
        <v>1000</v>
      </c>
      <c r="E28" s="552">
        <v>1000</v>
      </c>
      <c r="F28" s="552">
        <v>1000</v>
      </c>
      <c r="G28" s="552"/>
      <c r="H28" s="552">
        <v>1000</v>
      </c>
      <c r="I28" s="552"/>
      <c r="J28" s="552">
        <v>1000</v>
      </c>
      <c r="K28" s="552"/>
      <c r="L28" s="552">
        <v>1000</v>
      </c>
      <c r="M28" s="552">
        <v>1000</v>
      </c>
      <c r="N28" s="552">
        <v>1000</v>
      </c>
      <c r="O28" s="549">
        <f t="shared" si="1"/>
        <v>8000</v>
      </c>
      <c r="P28" s="553"/>
    </row>
    <row r="29" spans="1:16" s="554" customFormat="1" ht="15.75">
      <c r="A29" s="546">
        <v>24</v>
      </c>
      <c r="B29" s="551" t="s">
        <v>32</v>
      </c>
      <c r="C29" s="552">
        <v>1500</v>
      </c>
      <c r="D29" s="552">
        <v>2170</v>
      </c>
      <c r="E29" s="552">
        <v>30000</v>
      </c>
      <c r="F29" s="552">
        <v>1500</v>
      </c>
      <c r="G29" s="552">
        <v>6000</v>
      </c>
      <c r="H29" s="552">
        <v>1500</v>
      </c>
      <c r="I29" s="552">
        <v>1500</v>
      </c>
      <c r="J29" s="552">
        <v>6000</v>
      </c>
      <c r="K29" s="552">
        <v>30000</v>
      </c>
      <c r="L29" s="552">
        <v>6000</v>
      </c>
      <c r="M29" s="552">
        <v>6000</v>
      </c>
      <c r="N29" s="552">
        <v>6000</v>
      </c>
      <c r="O29" s="549">
        <f t="shared" si="1"/>
        <v>98170</v>
      </c>
      <c r="P29" s="553"/>
    </row>
    <row r="30" spans="1:16" s="554" customFormat="1" ht="16.5" thickBot="1">
      <c r="A30" s="605"/>
      <c r="B30" s="606"/>
      <c r="C30" s="607"/>
      <c r="D30" s="607"/>
      <c r="E30" s="607"/>
      <c r="F30" s="607"/>
      <c r="G30" s="607"/>
      <c r="H30" s="607"/>
      <c r="I30" s="607"/>
      <c r="J30" s="607"/>
      <c r="K30" s="607"/>
      <c r="L30" s="607"/>
      <c r="M30" s="607"/>
      <c r="N30" s="607"/>
      <c r="O30" s="608"/>
      <c r="P30" s="553"/>
    </row>
    <row r="31" spans="1:16" s="550" customFormat="1" ht="20.25" customHeight="1" thickBot="1" thickTop="1">
      <c r="A31" s="560" t="s">
        <v>33</v>
      </c>
      <c r="B31" s="556" t="s">
        <v>34</v>
      </c>
      <c r="C31" s="557">
        <f aca="true" t="shared" si="3" ref="C31:N31">SUM(C17:C29)</f>
        <v>476672</v>
      </c>
      <c r="D31" s="557">
        <f t="shared" si="3"/>
        <v>561867</v>
      </c>
      <c r="E31" s="557">
        <f t="shared" si="3"/>
        <v>530867</v>
      </c>
      <c r="F31" s="557">
        <f t="shared" si="3"/>
        <v>992237</v>
      </c>
      <c r="G31" s="557">
        <f t="shared" si="3"/>
        <v>684937</v>
      </c>
      <c r="H31" s="557">
        <f t="shared" si="3"/>
        <v>736685</v>
      </c>
      <c r="I31" s="557">
        <f t="shared" si="3"/>
        <v>501023</v>
      </c>
      <c r="J31" s="557">
        <f t="shared" si="3"/>
        <v>496350</v>
      </c>
      <c r="K31" s="557">
        <f t="shared" si="3"/>
        <v>1934790</v>
      </c>
      <c r="L31" s="557">
        <f t="shared" si="3"/>
        <v>639929</v>
      </c>
      <c r="M31" s="557">
        <f t="shared" si="3"/>
        <v>1695285</v>
      </c>
      <c r="N31" s="557">
        <f t="shared" si="3"/>
        <v>1243048</v>
      </c>
      <c r="O31" s="558">
        <f t="shared" si="1"/>
        <v>10493690</v>
      </c>
      <c r="P31" s="561"/>
    </row>
    <row r="32" spans="1:15" ht="16.5" thickTop="1">
      <c r="A32" s="562"/>
      <c r="B32" s="563"/>
      <c r="C32" s="563"/>
      <c r="D32" s="563"/>
      <c r="E32" s="563"/>
      <c r="F32" s="563"/>
      <c r="G32" s="563"/>
      <c r="H32" s="563"/>
      <c r="I32" s="563"/>
      <c r="J32" s="563"/>
      <c r="K32" s="563"/>
      <c r="L32" s="563"/>
      <c r="M32" s="563"/>
      <c r="N32" s="563"/>
      <c r="O32" s="562"/>
    </row>
    <row r="33" ht="15.75">
      <c r="A33" s="562"/>
    </row>
  </sheetData>
  <sheetProtection/>
  <mergeCells count="3">
    <mergeCell ref="A1:O1"/>
    <mergeCell ref="A2:O2"/>
    <mergeCell ref="A3:O3"/>
  </mergeCells>
  <printOptions horizontalCentered="1"/>
  <pageMargins left="0.7874015748031497" right="0.2755905511811024" top="0.9448818897637796" bottom="0.8267716535433072" header="0.6692913385826772" footer="0.5118110236220472"/>
  <pageSetup horizontalDpi="300" verticalDpi="300" orientation="landscape" paperSize="9" scale="87" r:id="rId1"/>
  <headerFooter alignWithMargins="0">
    <oddHeader>&amp;R&amp;"Times New Roman CE,Félkövér dőlt"&amp;12 &amp;"Times New Roman CE,Normál"&amp;10
&amp;"Times New Roman CE,Félkövér dőlt"Ezer forintban !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17">
    <tabColor indexed="50"/>
  </sheetPr>
  <dimension ref="A1:F58"/>
  <sheetViews>
    <sheetView workbookViewId="0" topLeftCell="A49">
      <selection activeCell="A3" sqref="A3:D3"/>
    </sheetView>
  </sheetViews>
  <sheetFormatPr defaultColWidth="8.00390625" defaultRowHeight="12.75"/>
  <cols>
    <col min="1" max="1" width="37.421875" style="564" customWidth="1"/>
    <col min="2" max="4" width="11.00390625" style="564" customWidth="1"/>
    <col min="5" max="16384" width="8.00390625" style="564" customWidth="1"/>
  </cols>
  <sheetData>
    <row r="1" spans="1:6" ht="12.75">
      <c r="A1" s="744" t="s">
        <v>35</v>
      </c>
      <c r="B1" s="744"/>
      <c r="C1" s="744"/>
      <c r="D1" s="744"/>
      <c r="E1" s="41"/>
      <c r="F1" s="41"/>
    </row>
    <row r="2" spans="1:6" ht="12.75">
      <c r="A2" s="739" t="s">
        <v>635</v>
      </c>
      <c r="B2" s="739"/>
      <c r="C2" s="739"/>
      <c r="D2" s="739"/>
      <c r="E2" s="35"/>
      <c r="F2" s="35"/>
    </row>
    <row r="3" spans="1:6" ht="12.75">
      <c r="A3" s="739" t="s">
        <v>36</v>
      </c>
      <c r="B3" s="739"/>
      <c r="C3" s="739"/>
      <c r="D3" s="739"/>
      <c r="E3" s="35"/>
      <c r="F3" s="35"/>
    </row>
    <row r="4" spans="1:6" ht="13.5" thickBot="1">
      <c r="A4" s="780" t="s">
        <v>37</v>
      </c>
      <c r="B4" s="780"/>
      <c r="C4" s="780"/>
      <c r="D4" s="780"/>
      <c r="E4" s="42"/>
      <c r="F4" s="42"/>
    </row>
    <row r="5" spans="1:6" s="569" customFormat="1" ht="21.75" customHeight="1" thickBot="1" thickTop="1">
      <c r="A5" s="565"/>
      <c r="B5" s="566"/>
      <c r="C5" s="566"/>
      <c r="D5" s="567" t="s">
        <v>526</v>
      </c>
      <c r="E5" s="568"/>
      <c r="F5" s="568"/>
    </row>
    <row r="6" spans="1:4" s="573" customFormat="1" ht="15" thickBot="1">
      <c r="A6" s="570" t="s">
        <v>276</v>
      </c>
      <c r="B6" s="571" t="s">
        <v>38</v>
      </c>
      <c r="C6" s="571" t="s">
        <v>39</v>
      </c>
      <c r="D6" s="572" t="s">
        <v>40</v>
      </c>
    </row>
    <row r="7" spans="1:4" s="577" customFormat="1" ht="15" thickBot="1">
      <c r="A7" s="574" t="s">
        <v>41</v>
      </c>
      <c r="B7" s="575"/>
      <c r="C7" s="575"/>
      <c r="D7" s="576"/>
    </row>
    <row r="8" spans="1:4" s="581" customFormat="1" ht="43.5" customHeight="1">
      <c r="A8" s="578" t="s">
        <v>42</v>
      </c>
      <c r="B8" s="579">
        <f>'1.a.sz.mell működés mérleg'!C7</f>
        <v>641782</v>
      </c>
      <c r="C8" s="579">
        <v>1000000</v>
      </c>
      <c r="D8" s="580">
        <v>670000</v>
      </c>
    </row>
    <row r="9" spans="1:4" s="581" customFormat="1" ht="38.25">
      <c r="A9" s="582" t="s">
        <v>43</v>
      </c>
      <c r="B9" s="583">
        <f>'1.a.sz.mell működés mérleg'!C8+'1.a.sz.mell működés mérleg'!C12</f>
        <v>888175</v>
      </c>
      <c r="C9" s="583">
        <v>500000</v>
      </c>
      <c r="D9" s="584">
        <v>550000</v>
      </c>
    </row>
    <row r="10" spans="1:4" s="581" customFormat="1" ht="38.25">
      <c r="A10" s="582" t="s">
        <v>44</v>
      </c>
      <c r="B10" s="583">
        <f>'1.a.sz.mell működés mérleg'!C10</f>
        <v>1496853</v>
      </c>
      <c r="C10" s="583">
        <v>1500000</v>
      </c>
      <c r="D10" s="584">
        <v>1600000</v>
      </c>
    </row>
    <row r="11" spans="1:4" s="581" customFormat="1" ht="15.75" customHeight="1">
      <c r="A11" s="582" t="s">
        <v>391</v>
      </c>
      <c r="B11" s="583">
        <f>'1.a.sz.mell működés mérleg'!C9</f>
        <v>2017576</v>
      </c>
      <c r="C11" s="583">
        <v>2700000</v>
      </c>
      <c r="D11" s="584">
        <v>2200000</v>
      </c>
    </row>
    <row r="12" spans="1:4" s="581" customFormat="1" ht="25.5">
      <c r="A12" s="582" t="s">
        <v>45</v>
      </c>
      <c r="B12" s="583"/>
      <c r="C12" s="583"/>
      <c r="D12" s="584"/>
    </row>
    <row r="13" spans="1:4" s="581" customFormat="1" ht="15.75" customHeight="1">
      <c r="A13" s="582" t="s">
        <v>46</v>
      </c>
      <c r="B13" s="583">
        <f>'1.a.sz.mell működés mérleg'!C13</f>
        <v>251000</v>
      </c>
      <c r="C13" s="583">
        <v>200000</v>
      </c>
      <c r="D13" s="584">
        <v>200000</v>
      </c>
    </row>
    <row r="14" spans="1:4" s="581" customFormat="1" ht="25.5">
      <c r="A14" s="582" t="s">
        <v>47</v>
      </c>
      <c r="B14" s="583">
        <v>0</v>
      </c>
      <c r="C14" s="583"/>
      <c r="D14" s="584"/>
    </row>
    <row r="15" spans="1:4" s="581" customFormat="1" ht="26.25" thickBot="1">
      <c r="A15" s="585" t="s">
        <v>48</v>
      </c>
      <c r="B15" s="586">
        <f>'1.a.sz.mell működés mérleg'!C11</f>
        <v>88739</v>
      </c>
      <c r="C15" s="586">
        <v>20000</v>
      </c>
      <c r="D15" s="587">
        <v>20000</v>
      </c>
    </row>
    <row r="16" spans="1:6" s="591" customFormat="1" ht="15.75" thickBot="1">
      <c r="A16" s="588" t="s">
        <v>49</v>
      </c>
      <c r="B16" s="589">
        <f>SUM(B8:B15)</f>
        <v>5384125</v>
      </c>
      <c r="C16" s="589">
        <f>SUM(C8:C15)</f>
        <v>5920000</v>
      </c>
      <c r="D16" s="590">
        <f>SUM(D8:D15)</f>
        <v>5240000</v>
      </c>
      <c r="F16" s="581"/>
    </row>
    <row r="17" spans="1:4" s="581" customFormat="1" ht="12.75">
      <c r="A17" s="578" t="s">
        <v>50</v>
      </c>
      <c r="B17" s="579">
        <f>'1.a.sz.mell működés mérleg'!F7</f>
        <v>2548691</v>
      </c>
      <c r="C17" s="579">
        <v>2500000</v>
      </c>
      <c r="D17" s="580">
        <v>2700000</v>
      </c>
    </row>
    <row r="18" spans="1:4" s="581" customFormat="1" ht="12.75">
      <c r="A18" s="582" t="s">
        <v>182</v>
      </c>
      <c r="B18" s="579">
        <f>'1.a.sz.mell működés mérleg'!F8</f>
        <v>795344</v>
      </c>
      <c r="C18" s="583">
        <v>800000</v>
      </c>
      <c r="D18" s="584">
        <v>860000</v>
      </c>
    </row>
    <row r="19" spans="1:4" s="581" customFormat="1" ht="25.5">
      <c r="A19" s="582" t="s">
        <v>51</v>
      </c>
      <c r="B19" s="579">
        <f>'1.a.sz.mell működés mérleg'!F9</f>
        <v>1992032</v>
      </c>
      <c r="C19" s="583">
        <v>1950000</v>
      </c>
      <c r="D19" s="584">
        <v>2000000</v>
      </c>
    </row>
    <row r="20" spans="1:4" s="581" customFormat="1" ht="25.5">
      <c r="A20" s="582" t="s">
        <v>52</v>
      </c>
      <c r="B20" s="583">
        <f>'1.a.sz.mell működés mérleg'!F12</f>
        <v>168161</v>
      </c>
      <c r="C20" s="583">
        <v>200000</v>
      </c>
      <c r="D20" s="584">
        <v>200000</v>
      </c>
    </row>
    <row r="21" spans="1:4" s="581" customFormat="1" ht="15.75" customHeight="1">
      <c r="A21" s="582" t="s">
        <v>26</v>
      </c>
      <c r="B21" s="583">
        <f>'1.a.sz.mell működés mérleg'!F10</f>
        <v>15266</v>
      </c>
      <c r="C21" s="583">
        <v>15000</v>
      </c>
      <c r="D21" s="584">
        <v>15000</v>
      </c>
    </row>
    <row r="22" spans="1:4" s="581" customFormat="1" ht="12.75">
      <c r="A22" s="582" t="s">
        <v>53</v>
      </c>
      <c r="B22" s="583">
        <v>131850</v>
      </c>
      <c r="C22" s="583">
        <v>140000</v>
      </c>
      <c r="D22" s="584">
        <v>14000</v>
      </c>
    </row>
    <row r="23" spans="1:4" s="581" customFormat="1" ht="14.25" customHeight="1">
      <c r="A23" s="582" t="s">
        <v>54</v>
      </c>
      <c r="B23" s="583">
        <f>'[1]1sz melléklet kiadás'!E51</f>
        <v>0</v>
      </c>
      <c r="C23" s="583"/>
      <c r="D23" s="584"/>
    </row>
    <row r="24" spans="1:4" s="581" customFormat="1" ht="14.25" customHeight="1">
      <c r="A24" s="582" t="s">
        <v>55</v>
      </c>
      <c r="B24" s="583">
        <f>'1.a.sz.mell működés mérleg'!F13</f>
        <v>33000</v>
      </c>
      <c r="C24" s="583">
        <v>30000</v>
      </c>
      <c r="D24" s="584">
        <v>30000</v>
      </c>
    </row>
    <row r="25" spans="1:4" s="581" customFormat="1" ht="13.5" thickBot="1">
      <c r="A25" s="585" t="s">
        <v>56</v>
      </c>
      <c r="B25" s="586">
        <f>'1.a.sz.mell működés mérleg'!F14+'1.a.sz.mell működés mérleg'!F15</f>
        <v>220117</v>
      </c>
      <c r="C25" s="586">
        <v>200000</v>
      </c>
      <c r="D25" s="587">
        <v>200000</v>
      </c>
    </row>
    <row r="26" spans="1:4" s="581" customFormat="1" ht="13.5" thickBot="1">
      <c r="A26" s="609"/>
      <c r="B26" s="610"/>
      <c r="C26" s="610"/>
      <c r="D26" s="611"/>
    </row>
    <row r="27" spans="1:4" s="581" customFormat="1" ht="15.75" customHeight="1" thickBot="1">
      <c r="A27" s="592" t="s">
        <v>57</v>
      </c>
      <c r="B27" s="593">
        <f>SUM(B17:B26)</f>
        <v>5904461</v>
      </c>
      <c r="C27" s="593">
        <f>SUM(C17:C26)</f>
        <v>5835000</v>
      </c>
      <c r="D27" s="594">
        <f>SUM(D17:D25)</f>
        <v>6019000</v>
      </c>
    </row>
    <row r="28" spans="1:4" s="581" customFormat="1" ht="15.75" customHeight="1">
      <c r="A28" s="595"/>
      <c r="B28" s="596"/>
      <c r="C28" s="596"/>
      <c r="D28" s="596"/>
    </row>
    <row r="29" spans="1:4" s="581" customFormat="1" ht="15.75" customHeight="1">
      <c r="A29" s="595"/>
      <c r="B29" s="596"/>
      <c r="C29" s="596"/>
      <c r="D29" s="596"/>
    </row>
    <row r="30" spans="1:4" s="581" customFormat="1" ht="15.75" customHeight="1">
      <c r="A30" s="595"/>
      <c r="B30" s="596"/>
      <c r="C30" s="596"/>
      <c r="D30" s="596"/>
    </row>
    <row r="31" spans="1:4" s="598" customFormat="1" ht="20.25" customHeight="1">
      <c r="A31" s="597"/>
      <c r="B31" s="597"/>
      <c r="C31" s="597"/>
      <c r="D31" s="567"/>
    </row>
    <row r="32" spans="1:4" s="598" customFormat="1" ht="20.25" customHeight="1" thickBot="1">
      <c r="A32" s="597"/>
      <c r="B32" s="597"/>
      <c r="C32" s="597"/>
      <c r="D32" s="567" t="s">
        <v>526</v>
      </c>
    </row>
    <row r="33" spans="1:4" ht="28.5" customHeight="1" thickBot="1">
      <c r="A33" s="570" t="s">
        <v>276</v>
      </c>
      <c r="B33" s="571" t="s">
        <v>38</v>
      </c>
      <c r="C33" s="571" t="s">
        <v>39</v>
      </c>
      <c r="D33" s="572" t="s">
        <v>40</v>
      </c>
    </row>
    <row r="34" spans="1:4" s="573" customFormat="1" ht="15" thickBot="1">
      <c r="A34" s="574" t="s">
        <v>58</v>
      </c>
      <c r="B34" s="575"/>
      <c r="C34" s="575"/>
      <c r="D34" s="576"/>
    </row>
    <row r="35" spans="1:4" s="577" customFormat="1" ht="25.5">
      <c r="A35" s="599" t="s">
        <v>59</v>
      </c>
      <c r="B35" s="600">
        <f>'1.b.sz.mell felhalm mérleg'!C7</f>
        <v>612402</v>
      </c>
      <c r="C35" s="600">
        <v>620000</v>
      </c>
      <c r="D35" s="601">
        <v>1450000</v>
      </c>
    </row>
    <row r="36" spans="1:4" s="581" customFormat="1" ht="12.75">
      <c r="A36" s="582" t="s">
        <v>60</v>
      </c>
      <c r="B36" s="583">
        <f>'[1]1.b.sz.mell felhalm mérleg'!B9</f>
        <v>0</v>
      </c>
      <c r="C36" s="583"/>
      <c r="D36" s="584"/>
    </row>
    <row r="37" spans="1:4" s="581" customFormat="1" ht="12.75">
      <c r="A37" s="582" t="s">
        <v>61</v>
      </c>
      <c r="B37" s="583">
        <f>'1.b.sz.mell felhalm mérleg'!C10</f>
        <v>3087751</v>
      </c>
      <c r="C37" s="583">
        <v>4000000</v>
      </c>
      <c r="D37" s="584">
        <v>3500000</v>
      </c>
    </row>
    <row r="38" spans="1:4" s="581" customFormat="1" ht="15" customHeight="1">
      <c r="A38" s="582" t="s">
        <v>62</v>
      </c>
      <c r="B38" s="583">
        <f>'1.b.sz.mell felhalm mérleg'!C16</f>
        <v>120884</v>
      </c>
      <c r="C38" s="583">
        <v>100000</v>
      </c>
      <c r="D38" s="584">
        <v>100000</v>
      </c>
    </row>
    <row r="39" spans="1:4" s="581" customFormat="1" ht="27" customHeight="1">
      <c r="A39" s="582" t="s">
        <v>63</v>
      </c>
      <c r="B39" s="583">
        <f>'[1]1.b.sz.mell felhalm mérleg'!B8</f>
        <v>0</v>
      </c>
      <c r="C39" s="583"/>
      <c r="D39" s="584"/>
    </row>
    <row r="40" spans="1:4" s="581" customFormat="1" ht="12.75">
      <c r="A40" s="582" t="s">
        <v>64</v>
      </c>
      <c r="B40" s="583">
        <f>'1.b.sz.mell felhalm mérleg'!C15</f>
        <v>11000</v>
      </c>
      <c r="C40" s="583">
        <v>11000</v>
      </c>
      <c r="D40" s="584">
        <v>11000</v>
      </c>
    </row>
    <row r="41" spans="1:4" s="581" customFormat="1" ht="12.75">
      <c r="A41" s="582" t="s">
        <v>65</v>
      </c>
      <c r="B41" s="583">
        <f>'1.b.sz.mell felhalm mérleg'!C12</f>
        <v>1120000</v>
      </c>
      <c r="C41" s="583"/>
      <c r="D41" s="584"/>
    </row>
    <row r="42" spans="1:4" s="581" customFormat="1" ht="15" customHeight="1">
      <c r="A42" s="582" t="s">
        <v>66</v>
      </c>
      <c r="B42" s="583">
        <f>'[1]1.b.sz.mell felhalm mérleg'!B13</f>
        <v>0</v>
      </c>
      <c r="C42" s="583"/>
      <c r="D42" s="584"/>
    </row>
    <row r="43" spans="1:4" s="581" customFormat="1" ht="15" customHeight="1" thickBot="1">
      <c r="A43" s="585" t="s">
        <v>67</v>
      </c>
      <c r="B43" s="586">
        <f>'1.b.sz.mell felhalm mérleg'!C14</f>
        <v>39000</v>
      </c>
      <c r="C43" s="586">
        <v>40000</v>
      </c>
      <c r="D43" s="587">
        <v>40000</v>
      </c>
    </row>
    <row r="44" spans="1:4" s="581" customFormat="1" ht="15" customHeight="1" thickBot="1">
      <c r="A44" s="585" t="s">
        <v>68</v>
      </c>
      <c r="B44" s="586">
        <f>'1.b.sz.mell felhalm mérleg'!C11</f>
        <v>118528</v>
      </c>
      <c r="C44" s="586"/>
      <c r="D44" s="587"/>
    </row>
    <row r="45" spans="1:4" s="581" customFormat="1" ht="13.5" thickBot="1">
      <c r="A45" s="588" t="s">
        <v>69</v>
      </c>
      <c r="B45" s="589">
        <f>SUM(B35:B44)</f>
        <v>5109565</v>
      </c>
      <c r="C45" s="589">
        <f>SUM(C35:C44)</f>
        <v>4771000</v>
      </c>
      <c r="D45" s="590">
        <f>SUM(D35:D44)</f>
        <v>5101000</v>
      </c>
    </row>
    <row r="46" spans="1:4" s="581" customFormat="1" ht="21" customHeight="1">
      <c r="A46" s="578" t="s">
        <v>70</v>
      </c>
      <c r="B46" s="579">
        <f>'1.b.sz.mell felhalm mérleg'!F7</f>
        <v>3517642</v>
      </c>
      <c r="C46" s="579">
        <v>4000000</v>
      </c>
      <c r="D46" s="580">
        <v>3500000</v>
      </c>
    </row>
    <row r="47" spans="1:4" s="581" customFormat="1" ht="15" customHeight="1">
      <c r="A47" s="582" t="s">
        <v>71</v>
      </c>
      <c r="B47" s="583">
        <f>'1.b.sz.mell felhalm mérleg'!F9</f>
        <v>304997</v>
      </c>
      <c r="C47" s="583">
        <v>100000</v>
      </c>
      <c r="D47" s="584">
        <v>100000</v>
      </c>
    </row>
    <row r="48" spans="1:4" s="581" customFormat="1" ht="12.75">
      <c r="A48" s="582" t="s">
        <v>72</v>
      </c>
      <c r="B48" s="583">
        <f>'1.b.sz.mell felhalm mérleg'!F10</f>
        <v>21000</v>
      </c>
      <c r="C48" s="583">
        <v>20000</v>
      </c>
      <c r="D48" s="584">
        <v>20000</v>
      </c>
    </row>
    <row r="49" spans="1:4" s="581" customFormat="1" ht="12.75">
      <c r="A49" s="582" t="s">
        <v>73</v>
      </c>
      <c r="B49" s="583">
        <f>'1.b.sz.mell felhalm mérleg'!F8</f>
        <v>104500</v>
      </c>
      <c r="C49" s="583">
        <v>100000</v>
      </c>
      <c r="D49" s="584">
        <v>100000</v>
      </c>
    </row>
    <row r="50" spans="1:4" s="581" customFormat="1" ht="25.5">
      <c r="A50" s="582" t="s">
        <v>74</v>
      </c>
      <c r="B50" s="583">
        <f>'1.b.sz.mell felhalm mérleg'!F12</f>
        <v>8000</v>
      </c>
      <c r="C50" s="583">
        <v>15000</v>
      </c>
      <c r="D50" s="584">
        <v>15000</v>
      </c>
    </row>
    <row r="51" spans="1:4" s="581" customFormat="1" ht="12.75">
      <c r="A51" s="582" t="s">
        <v>75</v>
      </c>
      <c r="B51" s="583">
        <f>'1.b.sz.mell felhalm mérleg'!F13</f>
        <v>98170</v>
      </c>
      <c r="C51" s="583">
        <v>106665</v>
      </c>
      <c r="D51" s="584">
        <v>105632</v>
      </c>
    </row>
    <row r="52" spans="1:4" s="581" customFormat="1" ht="15" customHeight="1">
      <c r="A52" s="582" t="s">
        <v>76</v>
      </c>
      <c r="B52" s="583">
        <f>'1.b.sz.mell felhalm mérleg'!F14</f>
        <v>104200</v>
      </c>
      <c r="C52" s="583">
        <v>114335</v>
      </c>
      <c r="D52" s="584">
        <v>96368</v>
      </c>
    </row>
    <row r="53" spans="1:4" s="581" customFormat="1" ht="15" customHeight="1">
      <c r="A53" s="582" t="s">
        <v>77</v>
      </c>
      <c r="B53" s="583"/>
      <c r="C53" s="602"/>
      <c r="D53" s="603"/>
    </row>
    <row r="54" spans="1:4" s="581" customFormat="1" ht="13.5" thickBot="1">
      <c r="A54" s="585" t="s">
        <v>56</v>
      </c>
      <c r="B54" s="586">
        <f>'1.b.sz.mell felhalm mérleg'!F11</f>
        <v>430720</v>
      </c>
      <c r="C54" s="586">
        <v>400000</v>
      </c>
      <c r="D54" s="587">
        <v>400000</v>
      </c>
    </row>
    <row r="55" spans="1:4" s="581" customFormat="1" ht="30" customHeight="1" thickBot="1">
      <c r="A55" s="588" t="s">
        <v>78</v>
      </c>
      <c r="B55" s="589">
        <f>SUM(B46:B54)</f>
        <v>4589229</v>
      </c>
      <c r="C55" s="589">
        <f>SUM(C46:C54)</f>
        <v>4856000</v>
      </c>
      <c r="D55" s="590">
        <f>SUM(D46:D54)</f>
        <v>4337000</v>
      </c>
    </row>
    <row r="56" spans="1:4" s="577" customFormat="1" ht="15" customHeight="1" thickBot="1">
      <c r="A56" s="588" t="s">
        <v>79</v>
      </c>
      <c r="B56" s="589">
        <f>B16+B45</f>
        <v>10493690</v>
      </c>
      <c r="C56" s="589">
        <f>C16+C45</f>
        <v>10691000</v>
      </c>
      <c r="D56" s="589">
        <f>D16+D45</f>
        <v>10341000</v>
      </c>
    </row>
    <row r="57" spans="1:4" s="604" customFormat="1" ht="15" customHeight="1" thickBot="1">
      <c r="A57" s="592" t="s">
        <v>80</v>
      </c>
      <c r="B57" s="593">
        <f>B27+B55</f>
        <v>10493690</v>
      </c>
      <c r="C57" s="593">
        <f>C27+C55</f>
        <v>10691000</v>
      </c>
      <c r="D57" s="593">
        <f>D27+D55</f>
        <v>10356000</v>
      </c>
    </row>
    <row r="58" spans="1:4" s="604" customFormat="1" ht="15" customHeight="1">
      <c r="A58" s="564"/>
      <c r="B58" s="564"/>
      <c r="C58" s="564"/>
      <c r="D58" s="564"/>
    </row>
  </sheetData>
  <sheetProtection/>
  <mergeCells count="4">
    <mergeCell ref="A1:D1"/>
    <mergeCell ref="A2:D2"/>
    <mergeCell ref="A3:D3"/>
    <mergeCell ref="A4:D4"/>
  </mergeCells>
  <printOptions horizontalCentered="1"/>
  <pageMargins left="0.7874015748031497" right="0.5905511811023623" top="0.7874015748031497" bottom="0.5905511811023623" header="0.7874015748031497" footer="0.7874015748031497"/>
  <pageSetup horizontalDpi="300" verticalDpi="300" orientation="portrait" paperSize="9" r:id="rId1"/>
  <headerFooter alignWithMargins="0">
    <oddHeader>&amp;C&amp;"Times New Roman CE,Normál"&amp;12
</oddHeader>
  </headerFooter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tabColor indexed="50"/>
  </sheetPr>
  <dimension ref="A1:G55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4.140625" style="0" customWidth="1"/>
    <col min="2" max="2" width="40.28125" style="0" customWidth="1"/>
    <col min="3" max="3" width="17.8515625" style="0" customWidth="1"/>
    <col min="4" max="4" width="17.57421875" style="0" customWidth="1"/>
    <col min="7" max="7" width="22.421875" style="0" customWidth="1"/>
  </cols>
  <sheetData>
    <row r="1" spans="1:4" ht="13.5" thickTop="1">
      <c r="A1" s="764" t="s">
        <v>264</v>
      </c>
      <c r="B1" s="747"/>
      <c r="C1" s="747"/>
      <c r="D1" s="748"/>
    </row>
    <row r="2" spans="1:4" ht="12.75">
      <c r="A2" s="459"/>
      <c r="B2" s="756" t="s">
        <v>627</v>
      </c>
      <c r="C2" s="756"/>
      <c r="D2" s="742"/>
    </row>
    <row r="3" spans="1:4" ht="13.5" thickBot="1">
      <c r="A3" s="767" t="s">
        <v>393</v>
      </c>
      <c r="B3" s="776"/>
      <c r="C3" s="776"/>
      <c r="D3" s="777"/>
    </row>
    <row r="4" spans="1:4" ht="12.75" customHeight="1" thickBot="1">
      <c r="A4" s="194"/>
      <c r="B4" s="88"/>
      <c r="C4" s="88"/>
      <c r="D4" s="628" t="s">
        <v>364</v>
      </c>
    </row>
    <row r="5" spans="1:5" ht="27.75" customHeight="1" thickBot="1" thickTop="1">
      <c r="A5" s="190" t="s">
        <v>151</v>
      </c>
      <c r="B5" s="629" t="s">
        <v>82</v>
      </c>
      <c r="C5" s="276" t="s">
        <v>619</v>
      </c>
      <c r="D5" s="630" t="s">
        <v>591</v>
      </c>
      <c r="E5" s="189"/>
    </row>
    <row r="6" spans="1:4" ht="12" customHeight="1" thickTop="1">
      <c r="A6" s="191"/>
      <c r="B6" s="753" t="s">
        <v>120</v>
      </c>
      <c r="C6" s="754"/>
      <c r="D6" s="755"/>
    </row>
    <row r="7" spans="1:7" ht="12" customHeight="1">
      <c r="A7" s="192" t="s">
        <v>86</v>
      </c>
      <c r="B7" s="23" t="s">
        <v>121</v>
      </c>
      <c r="C7" s="63">
        <f>C8+C9+C10+C11+C12+C13</f>
        <v>4483721</v>
      </c>
      <c r="D7" s="631">
        <f>D8+D9+D10+D11+D12+D13</f>
        <v>4567118</v>
      </c>
      <c r="G7" s="56"/>
    </row>
    <row r="8" spans="1:7" ht="12" customHeight="1">
      <c r="A8" s="749" t="s">
        <v>126</v>
      </c>
      <c r="B8" s="8" t="s">
        <v>269</v>
      </c>
      <c r="C8" s="26">
        <f>'2sz melléklet'!C115</f>
        <v>2191809</v>
      </c>
      <c r="D8" s="632">
        <f>'2sz melléklet'!D115</f>
        <v>2233781</v>
      </c>
      <c r="G8" s="56"/>
    </row>
    <row r="9" spans="1:7" ht="12" customHeight="1">
      <c r="A9" s="750"/>
      <c r="B9" s="8" t="s">
        <v>123</v>
      </c>
      <c r="C9" s="26">
        <f>'2sz melléklet'!F115</f>
        <v>689014</v>
      </c>
      <c r="D9" s="632">
        <f>'2sz melléklet'!G115</f>
        <v>702462</v>
      </c>
      <c r="G9" s="56"/>
    </row>
    <row r="10" spans="1:7" ht="12" customHeight="1">
      <c r="A10" s="750"/>
      <c r="B10" s="8" t="s">
        <v>124</v>
      </c>
      <c r="C10" s="26">
        <f>'2sz melléklet'!I115</f>
        <v>1380325</v>
      </c>
      <c r="D10" s="632">
        <f>'2sz melléklet'!J115</f>
        <v>1407798</v>
      </c>
      <c r="G10" s="56"/>
    </row>
    <row r="11" spans="1:7" ht="12" customHeight="1">
      <c r="A11" s="750"/>
      <c r="B11" s="8" t="s">
        <v>125</v>
      </c>
      <c r="C11" s="26">
        <f>'2sz melléklet'!F142</f>
        <v>8729</v>
      </c>
      <c r="D11" s="632">
        <f>'2sz melléklet'!G142</f>
        <v>9629</v>
      </c>
      <c r="G11" s="56"/>
    </row>
    <row r="12" spans="1:7" ht="12" customHeight="1">
      <c r="A12" s="750"/>
      <c r="B12" s="8" t="s">
        <v>127</v>
      </c>
      <c r="C12" s="26">
        <f>'2sz melléklet'!C142</f>
        <v>15266</v>
      </c>
      <c r="D12" s="632">
        <f>'2sz melléklet'!D142</f>
        <v>15266</v>
      </c>
      <c r="G12" s="56"/>
    </row>
    <row r="13" spans="1:7" ht="12" customHeight="1">
      <c r="A13" s="750"/>
      <c r="B13" s="8" t="s">
        <v>128</v>
      </c>
      <c r="C13" s="26">
        <f>C15+C14</f>
        <v>198578</v>
      </c>
      <c r="D13" s="632">
        <f>D15+D14</f>
        <v>198182</v>
      </c>
      <c r="G13" s="56"/>
    </row>
    <row r="14" spans="1:7" ht="12" customHeight="1">
      <c r="A14" s="750"/>
      <c r="B14" s="8" t="s">
        <v>145</v>
      </c>
      <c r="C14" s="26">
        <f>'2sz melléklet'!I142</f>
        <v>178797</v>
      </c>
      <c r="D14" s="632">
        <f>'2sz melléklet'!J142</f>
        <v>178401</v>
      </c>
      <c r="G14" s="56"/>
    </row>
    <row r="15" spans="1:7" ht="12" customHeight="1">
      <c r="A15" s="750"/>
      <c r="B15" s="8" t="s">
        <v>270</v>
      </c>
      <c r="C15" s="26">
        <f>'2sz melléklet'!C177</f>
        <v>19781</v>
      </c>
      <c r="D15" s="632">
        <f>'2sz melléklet'!D177</f>
        <v>19781</v>
      </c>
      <c r="G15" s="56"/>
    </row>
    <row r="16" spans="1:7" ht="12" customHeight="1">
      <c r="A16" s="192" t="s">
        <v>90</v>
      </c>
      <c r="B16" s="23" t="s">
        <v>130</v>
      </c>
      <c r="C16" s="27">
        <f>C17+C18+C19+C20+C21+C22+C24+C27+C28+C29+C30+C31+C32</f>
        <v>5972599</v>
      </c>
      <c r="D16" s="633">
        <f>D17+D18+D19+D20+D21+D22+D24+D27+D28+D29+D30+D31+D32</f>
        <v>5926572</v>
      </c>
      <c r="G16" s="56"/>
    </row>
    <row r="17" spans="1:7" ht="12" customHeight="1">
      <c r="A17" s="749"/>
      <c r="B17" s="8" t="s">
        <v>269</v>
      </c>
      <c r="C17" s="200">
        <f>'3asz melléklet polghiv (2)'!C11+'3sz melléklet polghiv'!C8</f>
        <v>311124</v>
      </c>
      <c r="D17" s="634">
        <f>'3asz melléklet polghiv (2)'!D11+'3sz melléklet polghiv'!D8</f>
        <v>314910</v>
      </c>
      <c r="F17" s="56"/>
      <c r="G17" s="56"/>
    </row>
    <row r="18" spans="1:7" ht="12" customHeight="1">
      <c r="A18" s="750"/>
      <c r="B18" s="8" t="s">
        <v>123</v>
      </c>
      <c r="C18" s="200">
        <f>'3asz melléklet polghiv (2)'!C12+'3sz melléklet polghiv'!C9</f>
        <v>91671</v>
      </c>
      <c r="D18" s="634">
        <f>'3asz melléklet polghiv (2)'!D12+'3sz melléklet polghiv'!D9</f>
        <v>92882</v>
      </c>
      <c r="G18" s="56"/>
    </row>
    <row r="19" spans="1:7" ht="12" customHeight="1">
      <c r="A19" s="750"/>
      <c r="B19" s="8" t="s">
        <v>124</v>
      </c>
      <c r="C19" s="200">
        <f>'3asz melléklet polghiv (2)'!C13+'3sz melléklet polghiv'!C10</f>
        <v>699388</v>
      </c>
      <c r="D19" s="632">
        <f>'3sz melléklet polghiv'!D10+'3asz melléklet polghiv (2)'!D13</f>
        <v>721434</v>
      </c>
      <c r="G19" s="56"/>
    </row>
    <row r="20" spans="1:7" ht="12" customHeight="1">
      <c r="A20" s="750"/>
      <c r="B20" s="8" t="s">
        <v>131</v>
      </c>
      <c r="C20" s="200">
        <f>'3sz melléklet polghiv'!C48</f>
        <v>178871</v>
      </c>
      <c r="D20" s="634">
        <f>'3sz melléklet polghiv'!D48</f>
        <v>158532</v>
      </c>
      <c r="G20" s="56"/>
    </row>
    <row r="21" spans="1:7" ht="12" customHeight="1">
      <c r="A21" s="750"/>
      <c r="B21" s="8" t="s">
        <v>132</v>
      </c>
      <c r="C21" s="200">
        <f>'3sz melléklet polghiv'!C91</f>
        <v>131850</v>
      </c>
      <c r="D21" s="634">
        <f>'3sz melléklet polghiv'!D91</f>
        <v>131850</v>
      </c>
      <c r="G21" s="56"/>
    </row>
    <row r="22" spans="1:7" ht="12" customHeight="1">
      <c r="A22" s="750"/>
      <c r="B22" s="8" t="s">
        <v>147</v>
      </c>
      <c r="C22" s="200">
        <v>104500</v>
      </c>
      <c r="D22" s="634">
        <v>104500</v>
      </c>
      <c r="E22" s="162"/>
      <c r="G22" s="56"/>
    </row>
    <row r="23" spans="1:7" ht="12" customHeight="1">
      <c r="A23" s="750"/>
      <c r="B23" s="687" t="s">
        <v>616</v>
      </c>
      <c r="C23" s="200">
        <v>3500</v>
      </c>
      <c r="D23" s="634">
        <v>3500</v>
      </c>
      <c r="E23" s="162"/>
      <c r="G23" s="56"/>
    </row>
    <row r="24" spans="1:7" ht="12" customHeight="1">
      <c r="A24" s="750"/>
      <c r="B24" s="8" t="s">
        <v>128</v>
      </c>
      <c r="C24" s="200">
        <f>C25+C26</f>
        <v>3624457</v>
      </c>
      <c r="D24" s="634">
        <f>D25+D26</f>
        <v>3624457</v>
      </c>
      <c r="G24" s="56"/>
    </row>
    <row r="25" spans="1:7" ht="12" customHeight="1">
      <c r="A25" s="750"/>
      <c r="B25" s="8" t="s">
        <v>146</v>
      </c>
      <c r="C25" s="200">
        <f>'4. számú melléklet (2)'!C19+'4. számú melléklet (2)'!C34+'4. számú melléklet (2)'!C94</f>
        <v>3339241</v>
      </c>
      <c r="D25" s="634">
        <f>'4. számú melléklet (2)'!D19+'4. számú melléklet (2)'!D34+'4. számú melléklet (2)'!D94</f>
        <v>3339241</v>
      </c>
      <c r="G25" s="56"/>
    </row>
    <row r="26" spans="1:7" ht="12" customHeight="1">
      <c r="A26" s="750"/>
      <c r="B26" s="8" t="s">
        <v>271</v>
      </c>
      <c r="C26" s="200">
        <f>'5.sz melléklet felújítás (2)'!C32</f>
        <v>285216</v>
      </c>
      <c r="D26" s="634">
        <f>'5.sz melléklet felújítás (2)'!D32</f>
        <v>285216</v>
      </c>
      <c r="G26" s="56"/>
    </row>
    <row r="27" spans="1:7" ht="12" customHeight="1">
      <c r="A27" s="750"/>
      <c r="B27" s="9" t="s">
        <v>144</v>
      </c>
      <c r="C27" s="201">
        <v>500</v>
      </c>
      <c r="D27" s="707">
        <f>'9.sz. melléklet ált. és céltar'!D7:E7</f>
        <v>500</v>
      </c>
      <c r="G27" s="56"/>
    </row>
    <row r="28" spans="1:7" ht="12" customHeight="1">
      <c r="A28" s="750"/>
      <c r="B28" s="9" t="s">
        <v>134</v>
      </c>
      <c r="C28" s="201">
        <v>703068</v>
      </c>
      <c r="D28" s="707">
        <f>'9.sz. melléklet ált. és céltar'!D8:E8</f>
        <v>650337</v>
      </c>
      <c r="G28" s="56"/>
    </row>
    <row r="29" spans="1:7" ht="25.5" customHeight="1">
      <c r="A29" s="750"/>
      <c r="B29" s="33" t="s">
        <v>272</v>
      </c>
      <c r="C29" s="201">
        <v>21000</v>
      </c>
      <c r="D29" s="707">
        <v>21000</v>
      </c>
      <c r="E29" s="242"/>
      <c r="G29" s="56"/>
    </row>
    <row r="30" spans="1:7" ht="12" customHeight="1">
      <c r="A30" s="750"/>
      <c r="B30" s="9" t="s">
        <v>136</v>
      </c>
      <c r="C30" s="200"/>
      <c r="D30" s="634"/>
      <c r="G30" s="56"/>
    </row>
    <row r="31" spans="1:7" ht="12" customHeight="1">
      <c r="A31" s="752"/>
      <c r="B31" s="9" t="s">
        <v>369</v>
      </c>
      <c r="C31" s="200">
        <v>98170</v>
      </c>
      <c r="D31" s="634">
        <v>98170</v>
      </c>
      <c r="G31" s="56"/>
    </row>
    <row r="32" spans="1:7" ht="12" customHeight="1">
      <c r="A32" s="252"/>
      <c r="B32" s="9" t="s">
        <v>479</v>
      </c>
      <c r="C32" s="200">
        <v>8000</v>
      </c>
      <c r="D32" s="634">
        <v>8000</v>
      </c>
      <c r="G32" s="56"/>
    </row>
    <row r="33" spans="1:7" ht="12" customHeight="1">
      <c r="A33" s="187"/>
      <c r="B33" s="10" t="s">
        <v>387</v>
      </c>
      <c r="C33" s="28">
        <f>C7+C16</f>
        <v>10456320</v>
      </c>
      <c r="D33" s="28">
        <f>D7+D16</f>
        <v>10493690</v>
      </c>
      <c r="F33" s="277"/>
      <c r="G33" s="56"/>
    </row>
    <row r="34" spans="1:4" ht="12" customHeight="1">
      <c r="A34" s="188"/>
      <c r="B34" s="8"/>
      <c r="C34" s="26"/>
      <c r="D34" s="632"/>
    </row>
    <row r="35" spans="1:4" ht="12" customHeight="1">
      <c r="A35" s="749"/>
      <c r="B35" s="8" t="s">
        <v>122</v>
      </c>
      <c r="C35" s="26">
        <f aca="true" t="shared" si="0" ref="C35:D38">C17+C8</f>
        <v>2502933</v>
      </c>
      <c r="D35" s="632">
        <f t="shared" si="0"/>
        <v>2548691</v>
      </c>
    </row>
    <row r="36" spans="1:4" ht="12" customHeight="1">
      <c r="A36" s="750"/>
      <c r="B36" s="8" t="s">
        <v>137</v>
      </c>
      <c r="C36" s="26">
        <f t="shared" si="0"/>
        <v>780685</v>
      </c>
      <c r="D36" s="632">
        <f t="shared" si="0"/>
        <v>795344</v>
      </c>
    </row>
    <row r="37" spans="1:4" ht="12" customHeight="1">
      <c r="A37" s="750"/>
      <c r="B37" s="8" t="s">
        <v>138</v>
      </c>
      <c r="C37" s="26">
        <f t="shared" si="0"/>
        <v>2079713</v>
      </c>
      <c r="D37" s="632">
        <f t="shared" si="0"/>
        <v>2129232</v>
      </c>
    </row>
    <row r="38" spans="1:4" ht="12" customHeight="1">
      <c r="A38" s="750"/>
      <c r="B38" s="8" t="s">
        <v>139</v>
      </c>
      <c r="C38" s="26">
        <f t="shared" si="0"/>
        <v>187600</v>
      </c>
      <c r="D38" s="632">
        <f t="shared" si="0"/>
        <v>168161</v>
      </c>
    </row>
    <row r="39" spans="1:4" ht="12" customHeight="1">
      <c r="A39" s="750"/>
      <c r="B39" s="8" t="s">
        <v>140</v>
      </c>
      <c r="C39" s="26">
        <f>C21</f>
        <v>131850</v>
      </c>
      <c r="D39" s="632">
        <f>D21</f>
        <v>131850</v>
      </c>
    </row>
    <row r="40" spans="1:4" ht="12" customHeight="1">
      <c r="A40" s="750"/>
      <c r="B40" s="8" t="s">
        <v>141</v>
      </c>
      <c r="C40" s="26">
        <f>C12</f>
        <v>15266</v>
      </c>
      <c r="D40" s="632">
        <f>D12</f>
        <v>15266</v>
      </c>
    </row>
    <row r="41" spans="1:4" ht="12" customHeight="1">
      <c r="A41" s="750"/>
      <c r="B41" s="8" t="s">
        <v>148</v>
      </c>
      <c r="C41" s="26">
        <f>C22</f>
        <v>104500</v>
      </c>
      <c r="D41" s="632">
        <v>104500</v>
      </c>
    </row>
    <row r="42" spans="1:4" ht="12" customHeight="1">
      <c r="A42" s="750"/>
      <c r="B42" s="706" t="s">
        <v>617</v>
      </c>
      <c r="C42" s="26"/>
      <c r="D42" s="632">
        <v>3500</v>
      </c>
    </row>
    <row r="43" spans="1:4" ht="12" customHeight="1">
      <c r="A43" s="750"/>
      <c r="B43" s="8" t="s">
        <v>142</v>
      </c>
      <c r="C43" s="26">
        <f aca="true" t="shared" si="1" ref="C43:D45">C24+C13</f>
        <v>3823035</v>
      </c>
      <c r="D43" s="632">
        <f t="shared" si="1"/>
        <v>3822639</v>
      </c>
    </row>
    <row r="44" spans="1:4" ht="12" customHeight="1">
      <c r="A44" s="750"/>
      <c r="B44" s="8" t="s">
        <v>143</v>
      </c>
      <c r="C44" s="26">
        <f t="shared" si="1"/>
        <v>3518038</v>
      </c>
      <c r="D44" s="632">
        <f t="shared" si="1"/>
        <v>3517642</v>
      </c>
    </row>
    <row r="45" spans="1:4" ht="12" customHeight="1">
      <c r="A45" s="750"/>
      <c r="B45" s="8" t="s">
        <v>273</v>
      </c>
      <c r="C45" s="26">
        <f t="shared" si="1"/>
        <v>304997</v>
      </c>
      <c r="D45" s="632">
        <f t="shared" si="1"/>
        <v>304997</v>
      </c>
    </row>
    <row r="46" spans="1:4" ht="12" customHeight="1">
      <c r="A46" s="750"/>
      <c r="B46" s="8" t="s">
        <v>133</v>
      </c>
      <c r="C46" s="26">
        <f aca="true" t="shared" si="2" ref="C46:D48">C27</f>
        <v>500</v>
      </c>
      <c r="D46" s="632">
        <f t="shared" si="2"/>
        <v>500</v>
      </c>
    </row>
    <row r="47" spans="1:4" ht="12" customHeight="1">
      <c r="A47" s="750"/>
      <c r="B47" s="8" t="s">
        <v>149</v>
      </c>
      <c r="C47" s="26">
        <f t="shared" si="2"/>
        <v>703068</v>
      </c>
      <c r="D47" s="632">
        <f t="shared" si="2"/>
        <v>650337</v>
      </c>
    </row>
    <row r="48" spans="1:4" ht="12" customHeight="1">
      <c r="A48" s="750"/>
      <c r="B48" s="8" t="s">
        <v>135</v>
      </c>
      <c r="C48" s="26">
        <f t="shared" si="2"/>
        <v>21000</v>
      </c>
      <c r="D48" s="632">
        <f t="shared" si="2"/>
        <v>21000</v>
      </c>
    </row>
    <row r="49" spans="1:4" ht="12" customHeight="1">
      <c r="A49" s="750"/>
      <c r="B49" s="8" t="s">
        <v>274</v>
      </c>
      <c r="C49" s="26">
        <f aca="true" t="shared" si="3" ref="C49:D51">C30</f>
        <v>0</v>
      </c>
      <c r="D49" s="632">
        <f t="shared" si="3"/>
        <v>0</v>
      </c>
    </row>
    <row r="50" spans="1:4" ht="12" customHeight="1">
      <c r="A50" s="750"/>
      <c r="B50" s="258" t="s">
        <v>129</v>
      </c>
      <c r="C50" s="75">
        <f t="shared" si="3"/>
        <v>98170</v>
      </c>
      <c r="D50" s="635">
        <f t="shared" si="3"/>
        <v>98170</v>
      </c>
    </row>
    <row r="51" spans="1:4" ht="12" customHeight="1" thickBot="1">
      <c r="A51" s="751"/>
      <c r="B51" s="612" t="s">
        <v>479</v>
      </c>
      <c r="C51" s="193">
        <f t="shared" si="3"/>
        <v>8000</v>
      </c>
      <c r="D51" s="636">
        <f t="shared" si="3"/>
        <v>8000</v>
      </c>
    </row>
    <row r="52" spans="1:4" ht="13.5" thickTop="1">
      <c r="A52" s="11"/>
      <c r="B52" s="11"/>
      <c r="C52" s="173"/>
      <c r="D52" s="172"/>
    </row>
    <row r="53" ht="12.75">
      <c r="A53" s="11"/>
    </row>
    <row r="54" ht="12.75">
      <c r="A54" s="11"/>
    </row>
    <row r="55" ht="12.75">
      <c r="A55" s="11"/>
    </row>
    <row r="80" ht="12.75" customHeight="1"/>
    <row r="81" ht="12.75" customHeight="1"/>
    <row r="82" ht="12.75" customHeight="1"/>
    <row r="83" ht="12.75" customHeight="1"/>
  </sheetData>
  <sheetProtection/>
  <mergeCells count="7">
    <mergeCell ref="A3:D3"/>
    <mergeCell ref="A1:D1"/>
    <mergeCell ref="A35:A51"/>
    <mergeCell ref="A8:A15"/>
    <mergeCell ref="A17:A31"/>
    <mergeCell ref="B6:D6"/>
    <mergeCell ref="B2:D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&amp;C2.oldal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>
    <tabColor indexed="50"/>
  </sheetPr>
  <dimension ref="A1:J70"/>
  <sheetViews>
    <sheetView tabSelected="1" zoomScalePageLayoutView="0" workbookViewId="0" topLeftCell="A1">
      <selection activeCell="A3" sqref="A3:F3"/>
    </sheetView>
  </sheetViews>
  <sheetFormatPr defaultColWidth="8.00390625" defaultRowHeight="12.75"/>
  <cols>
    <col min="1" max="1" width="18.8515625" style="49" customWidth="1"/>
    <col min="2" max="2" width="9.421875" style="44" customWidth="1"/>
    <col min="3" max="3" width="8.57421875" style="44" customWidth="1"/>
    <col min="4" max="4" width="23.421875" style="44" customWidth="1"/>
    <col min="5" max="5" width="13.140625" style="44" customWidth="1"/>
    <col min="6" max="6" width="10.8515625" style="44" customWidth="1"/>
    <col min="7" max="7" width="24.421875" style="44" customWidth="1"/>
    <col min="8" max="10" width="11.00390625" style="44" customWidth="1"/>
    <col min="11" max="16384" width="8.00390625" style="44" customWidth="1"/>
  </cols>
  <sheetData>
    <row r="1" spans="1:8" ht="12.75">
      <c r="A1" s="744" t="s">
        <v>292</v>
      </c>
      <c r="B1" s="744"/>
      <c r="C1" s="744"/>
      <c r="D1" s="744"/>
      <c r="E1" s="744"/>
      <c r="F1" s="744"/>
      <c r="G1" s="41"/>
      <c r="H1" s="41"/>
    </row>
    <row r="2" spans="1:8" ht="12.75">
      <c r="A2" s="745" t="s">
        <v>628</v>
      </c>
      <c r="B2" s="745"/>
      <c r="C2" s="745"/>
      <c r="D2" s="745"/>
      <c r="E2" s="745"/>
      <c r="F2" s="745"/>
      <c r="G2" s="35"/>
      <c r="H2" s="35"/>
    </row>
    <row r="3" spans="1:6" ht="33.75" customHeight="1">
      <c r="A3" s="743" t="s">
        <v>394</v>
      </c>
      <c r="B3" s="743"/>
      <c r="C3" s="743"/>
      <c r="D3" s="743"/>
      <c r="E3" s="743"/>
      <c r="F3" s="743"/>
    </row>
    <row r="4" spans="1:10" ht="19.5" customHeight="1">
      <c r="A4" s="91"/>
      <c r="B4" s="92"/>
      <c r="C4" s="92"/>
      <c r="D4" s="92"/>
      <c r="E4" s="92"/>
      <c r="F4" s="92"/>
      <c r="G4" s="46"/>
      <c r="H4" s="46"/>
      <c r="I4" s="46"/>
      <c r="J4" s="46"/>
    </row>
    <row r="5" spans="1:10" ht="32.25" thickBot="1">
      <c r="A5" s="93" t="s">
        <v>83</v>
      </c>
      <c r="B5" s="94"/>
      <c r="C5" s="94"/>
      <c r="D5" s="95" t="s">
        <v>120</v>
      </c>
      <c r="E5" s="95"/>
      <c r="F5" s="96" t="s">
        <v>278</v>
      </c>
      <c r="G5" s="168"/>
      <c r="J5" s="47"/>
    </row>
    <row r="6" spans="1:7" ht="24" customHeight="1" thickBot="1">
      <c r="A6" s="97" t="s">
        <v>276</v>
      </c>
      <c r="B6" s="98" t="s">
        <v>620</v>
      </c>
      <c r="C6" s="646" t="s">
        <v>587</v>
      </c>
      <c r="D6" s="97" t="s">
        <v>276</v>
      </c>
      <c r="E6" s="657" t="s">
        <v>620</v>
      </c>
      <c r="F6" s="655" t="s">
        <v>592</v>
      </c>
      <c r="G6" s="48"/>
    </row>
    <row r="7" spans="1:7" s="48" customFormat="1" ht="24.75" customHeight="1">
      <c r="A7" s="99" t="s">
        <v>279</v>
      </c>
      <c r="B7" s="100">
        <f>'1.szmelléklet bevétel'!C10+'1.szmelléklet bevétel'!C11-'1.b.sz.mell felhalm mérleg'!B16+'1.szmelléklet bevétel'!C15</f>
        <v>641782</v>
      </c>
      <c r="C7" s="100">
        <f>'1.szmelléklet bevétel'!D10+'1.szmelléklet bevétel'!D11-'1.b.sz.mell felhalm mérleg'!C16+'1.szmelléklet bevétel'!D15</f>
        <v>641782</v>
      </c>
      <c r="D7" s="101" t="s">
        <v>193</v>
      </c>
      <c r="E7" s="650">
        <f>'1sz melléklet kiadás'!C35</f>
        <v>2502933</v>
      </c>
      <c r="F7" s="689">
        <f>'1sz melléklet kiadás'!D35</f>
        <v>2548691</v>
      </c>
      <c r="G7" s="168"/>
    </row>
    <row r="8" spans="1:7" ht="24.75" customHeight="1">
      <c r="A8" s="102" t="s">
        <v>280</v>
      </c>
      <c r="B8" s="103">
        <f>'1.szmelléklet bevétel'!C14</f>
        <v>510875</v>
      </c>
      <c r="C8" s="103">
        <f>'1.szmelléklet bevétel'!D14</f>
        <v>510875</v>
      </c>
      <c r="D8" s="104" t="s">
        <v>281</v>
      </c>
      <c r="E8" s="651">
        <f>'1sz melléklet kiadás'!C36</f>
        <v>780685</v>
      </c>
      <c r="F8" s="689">
        <f>'1sz melléklet kiadás'!D36</f>
        <v>795344</v>
      </c>
      <c r="G8" s="168"/>
    </row>
    <row r="9" spans="1:7" ht="24.75" customHeight="1">
      <c r="A9" s="102" t="s">
        <v>282</v>
      </c>
      <c r="B9" s="103">
        <f>'1.szmelléklet bevétel'!C31+'1.szmelléklet bevétel'!C32+'1.szmelléklet bevétel'!C33</f>
        <v>2074239</v>
      </c>
      <c r="C9" s="103">
        <f>'1.szmelléklet bevétel'!D31+'1.szmelléklet bevétel'!D32+'1.szmelléklet bevétel'!D33</f>
        <v>2017576</v>
      </c>
      <c r="D9" s="104" t="s">
        <v>196</v>
      </c>
      <c r="E9" s="651">
        <f>'1sz melléklet kiadás'!C37-'1.a.sz.mell működés mérleg'!E13-'1.b.sz.mell felhalm mérleg'!E14</f>
        <v>1942513</v>
      </c>
      <c r="F9" s="689">
        <f>'1sz melléklet kiadás'!D37-'1.a.sz.mell működés mérleg'!F13-'1.b.sz.mell felhalm mérleg'!F14</f>
        <v>1992032</v>
      </c>
      <c r="G9" s="168"/>
    </row>
    <row r="10" spans="1:7" ht="24.75" customHeight="1">
      <c r="A10" s="102" t="s">
        <v>283</v>
      </c>
      <c r="B10" s="103">
        <f>'1.szmelléklet bevétel'!C22-'1.b.sz.mell felhalm mérleg'!B8</f>
        <v>1432576</v>
      </c>
      <c r="C10" s="103">
        <f>'1.szmelléklet bevétel'!D22-'1.b.sz.mell felhalm mérleg'!C8</f>
        <v>1496853</v>
      </c>
      <c r="D10" s="104" t="s">
        <v>284</v>
      </c>
      <c r="E10" s="651">
        <f>'1sz melléklet kiadás'!C40</f>
        <v>15266</v>
      </c>
      <c r="F10" s="689">
        <f>'1sz melléklet kiadás'!D40</f>
        <v>15266</v>
      </c>
      <c r="G10" s="168"/>
    </row>
    <row r="11" spans="1:7" ht="24.75" customHeight="1">
      <c r="A11" s="102" t="s">
        <v>285</v>
      </c>
      <c r="B11" s="103">
        <f>'1.szmelléklet bevétel'!C44-'1.b.sz.mell felhalm mérleg'!B11</f>
        <v>103400</v>
      </c>
      <c r="C11" s="103">
        <f>'1.szmelléklet bevétel'!D44-'1.b.sz.mell felhalm mérleg'!C11</f>
        <v>88739</v>
      </c>
      <c r="D11" s="104" t="s">
        <v>286</v>
      </c>
      <c r="E11" s="651">
        <f>'1sz melléklet kiadás'!C39</f>
        <v>131850</v>
      </c>
      <c r="F11" s="689">
        <f>'1sz melléklet kiadás'!D39</f>
        <v>131850</v>
      </c>
      <c r="G11" s="45"/>
    </row>
    <row r="12" spans="1:7" ht="24.75" customHeight="1">
      <c r="A12" s="105" t="s">
        <v>287</v>
      </c>
      <c r="B12" s="103">
        <f>'1.szmelléklet bevétel'!C13-'1.b.sz.mell felhalm mérleg'!B14</f>
        <v>377300</v>
      </c>
      <c r="C12" s="103">
        <f>'1.szmelléklet bevétel'!D13-'1.b.sz.mell felhalm mérleg'!C14</f>
        <v>377300</v>
      </c>
      <c r="D12" s="104" t="s">
        <v>218</v>
      </c>
      <c r="E12" s="651">
        <f>'1sz melléklet kiadás'!C38</f>
        <v>187600</v>
      </c>
      <c r="F12" s="689">
        <f>'1sz melléklet kiadás'!D38</f>
        <v>168161</v>
      </c>
      <c r="G12" s="168"/>
    </row>
    <row r="13" spans="1:7" ht="24.75" customHeight="1">
      <c r="A13" s="105" t="s">
        <v>116</v>
      </c>
      <c r="B13" s="103">
        <f>'1.szmelléklet bevétel'!C40</f>
        <v>251000</v>
      </c>
      <c r="C13" s="103">
        <f>'1.szmelléklet bevétel'!D40</f>
        <v>251000</v>
      </c>
      <c r="D13" s="104" t="s">
        <v>384</v>
      </c>
      <c r="E13" s="651">
        <v>33000</v>
      </c>
      <c r="F13" s="689">
        <v>33000</v>
      </c>
      <c r="G13" s="168"/>
    </row>
    <row r="14" spans="1:7" ht="24.75" customHeight="1">
      <c r="A14" s="105"/>
      <c r="B14" s="106"/>
      <c r="C14" s="647"/>
      <c r="D14" s="104" t="s">
        <v>277</v>
      </c>
      <c r="E14" s="651">
        <v>500</v>
      </c>
      <c r="F14" s="689">
        <v>500</v>
      </c>
      <c r="G14" s="168"/>
    </row>
    <row r="15" spans="1:7" ht="24.75" customHeight="1">
      <c r="A15" s="105"/>
      <c r="B15" s="652"/>
      <c r="C15" s="107"/>
      <c r="D15" s="94" t="s">
        <v>288</v>
      </c>
      <c r="E15" s="651">
        <f>'1sz melléklet kiadás'!C47-'1.b.sz.mell felhalm mérleg'!E11</f>
        <v>255426</v>
      </c>
      <c r="F15" s="689">
        <f>'1sz melléklet kiadás'!D47-'1.b.sz.mell felhalm mérleg'!F11</f>
        <v>219617</v>
      </c>
      <c r="G15" s="168"/>
    </row>
    <row r="16" spans="1:7" ht="24.75" customHeight="1">
      <c r="A16" s="105"/>
      <c r="B16" s="106"/>
      <c r="C16" s="647"/>
      <c r="D16" s="108" t="s">
        <v>481</v>
      </c>
      <c r="E16" s="652"/>
      <c r="F16" s="656"/>
      <c r="G16" s="168"/>
    </row>
    <row r="17" spans="1:7" ht="24.75" customHeight="1">
      <c r="A17" s="105"/>
      <c r="B17" s="106"/>
      <c r="C17" s="647"/>
      <c r="D17" s="108"/>
      <c r="E17" s="652"/>
      <c r="F17" s="656"/>
      <c r="G17" s="168"/>
    </row>
    <row r="18" spans="1:7" ht="18" customHeight="1">
      <c r="A18" s="105"/>
      <c r="B18" s="106"/>
      <c r="C18" s="647"/>
      <c r="D18" s="108"/>
      <c r="E18" s="652"/>
      <c r="F18" s="656"/>
      <c r="G18" s="168"/>
    </row>
    <row r="19" spans="1:7" ht="18" customHeight="1" thickBot="1">
      <c r="A19" s="109"/>
      <c r="B19" s="110"/>
      <c r="C19" s="648"/>
      <c r="D19" s="108"/>
      <c r="E19" s="653"/>
      <c r="F19" s="658"/>
      <c r="G19" s="168"/>
    </row>
    <row r="20" spans="1:7" ht="18" customHeight="1" thickBot="1">
      <c r="A20" s="111" t="s">
        <v>289</v>
      </c>
      <c r="B20" s="112">
        <f>SUM(B7:B19)</f>
        <v>5391172</v>
      </c>
      <c r="C20" s="112">
        <f>SUM(C7:C19)</f>
        <v>5384125</v>
      </c>
      <c r="D20" s="113" t="s">
        <v>289</v>
      </c>
      <c r="E20" s="649">
        <f>SUM(E7:E19)</f>
        <v>5849773</v>
      </c>
      <c r="F20" s="693">
        <f>SUM(F7:F19)</f>
        <v>5904461</v>
      </c>
      <c r="G20" s="168"/>
    </row>
    <row r="21" spans="1:7" ht="18" customHeight="1" thickBot="1">
      <c r="A21" s="114" t="s">
        <v>290</v>
      </c>
      <c r="B21" s="115">
        <f>IF(((E20-B20)&gt;0),E20-B20,"----")</f>
        <v>458601</v>
      </c>
      <c r="C21" s="115">
        <f>IF(((F20-C20)&gt;0),F20-C20,"----")</f>
        <v>520336</v>
      </c>
      <c r="D21" s="116" t="s">
        <v>291</v>
      </c>
      <c r="E21" s="694" t="str">
        <f>IF(((B20-E20)&gt;0),B20-E20,"----")</f>
        <v>----</v>
      </c>
      <c r="F21" s="654" t="str">
        <f>IF(((C20-F20)&gt;0),C20-F20,"----")</f>
        <v>----</v>
      </c>
      <c r="G21" s="168"/>
    </row>
    <row r="22" spans="1:7" ht="18" customHeight="1">
      <c r="A22" s="169"/>
      <c r="B22" s="168"/>
      <c r="C22" s="168"/>
      <c r="D22" s="168"/>
      <c r="E22" s="168"/>
      <c r="F22" s="168"/>
      <c r="G22" s="168"/>
    </row>
    <row r="23" spans="1:7" ht="12.75">
      <c r="A23" s="169"/>
      <c r="B23" s="168"/>
      <c r="C23" s="168"/>
      <c r="D23" s="168"/>
      <c r="E23" s="168"/>
      <c r="F23" s="168"/>
      <c r="G23" s="168"/>
    </row>
    <row r="24" spans="1:7" ht="12.75">
      <c r="A24" s="169"/>
      <c r="B24" s="168"/>
      <c r="C24" s="168"/>
      <c r="D24" s="168"/>
      <c r="E24" s="168"/>
      <c r="F24" s="168"/>
      <c r="G24" s="168"/>
    </row>
    <row r="25" spans="1:7" ht="12.75">
      <c r="A25" s="169"/>
      <c r="B25" s="168"/>
      <c r="C25" s="168"/>
      <c r="D25" s="168"/>
      <c r="E25" s="168"/>
      <c r="F25" s="168"/>
      <c r="G25" s="168"/>
    </row>
    <row r="26" spans="1:7" ht="12.75">
      <c r="A26" s="169"/>
      <c r="B26" s="168"/>
      <c r="C26" s="168"/>
      <c r="D26" s="168"/>
      <c r="E26" s="168"/>
      <c r="F26" s="168"/>
      <c r="G26" s="168"/>
    </row>
    <row r="27" spans="1:7" ht="12.75">
      <c r="A27" s="169"/>
      <c r="B27" s="168"/>
      <c r="C27" s="168"/>
      <c r="D27" s="168"/>
      <c r="E27" s="168"/>
      <c r="F27" s="168"/>
      <c r="G27" s="168"/>
    </row>
    <row r="28" spans="1:7" ht="12.75">
      <c r="A28" s="169"/>
      <c r="B28" s="168"/>
      <c r="C28" s="168"/>
      <c r="D28" s="168"/>
      <c r="E28" s="168"/>
      <c r="F28" s="168"/>
      <c r="G28" s="168"/>
    </row>
    <row r="29" spans="1:7" ht="12.75">
      <c r="A29" s="169"/>
      <c r="B29" s="168"/>
      <c r="C29" s="168"/>
      <c r="D29" s="168"/>
      <c r="E29" s="168"/>
      <c r="F29" s="168"/>
      <c r="G29" s="168"/>
    </row>
    <row r="30" spans="1:7" ht="12.75">
      <c r="A30" s="169"/>
      <c r="B30" s="168"/>
      <c r="C30" s="168"/>
      <c r="D30" s="168"/>
      <c r="E30" s="168"/>
      <c r="F30" s="168"/>
      <c r="G30" s="168"/>
    </row>
    <row r="31" spans="1:7" ht="12.75">
      <c r="A31" s="169"/>
      <c r="B31" s="168"/>
      <c r="C31" s="168"/>
      <c r="D31" s="168"/>
      <c r="E31" s="168"/>
      <c r="F31" s="168"/>
      <c r="G31" s="168"/>
    </row>
    <row r="32" spans="1:7" ht="12.75">
      <c r="A32" s="169"/>
      <c r="B32" s="168"/>
      <c r="C32" s="168"/>
      <c r="D32" s="168"/>
      <c r="E32" s="168"/>
      <c r="F32" s="168"/>
      <c r="G32" s="168"/>
    </row>
    <row r="33" spans="1:7" ht="12.75">
      <c r="A33" s="169"/>
      <c r="B33" s="168"/>
      <c r="C33" s="168"/>
      <c r="D33" s="168"/>
      <c r="E33" s="168"/>
      <c r="F33" s="168"/>
      <c r="G33" s="168"/>
    </row>
    <row r="34" spans="1:7" ht="12.75">
      <c r="A34" s="169"/>
      <c r="B34" s="168"/>
      <c r="C34" s="168"/>
      <c r="D34" s="168"/>
      <c r="E34" s="168"/>
      <c r="F34" s="168"/>
      <c r="G34" s="168"/>
    </row>
    <row r="35" spans="1:7" ht="12.75">
      <c r="A35" s="169"/>
      <c r="B35" s="168"/>
      <c r="C35" s="168"/>
      <c r="D35" s="168"/>
      <c r="E35" s="168"/>
      <c r="F35" s="168"/>
      <c r="G35" s="168"/>
    </row>
    <row r="36" spans="1:7" ht="12.75">
      <c r="A36" s="169"/>
      <c r="B36" s="168"/>
      <c r="C36" s="168"/>
      <c r="D36" s="168"/>
      <c r="E36" s="168"/>
      <c r="F36" s="168"/>
      <c r="G36" s="168"/>
    </row>
    <row r="37" spans="1:7" ht="12.75">
      <c r="A37" s="169"/>
      <c r="B37" s="168"/>
      <c r="C37" s="168"/>
      <c r="D37" s="168"/>
      <c r="E37" s="168"/>
      <c r="F37" s="168"/>
      <c r="G37" s="168"/>
    </row>
    <row r="38" spans="1:7" ht="12.75">
      <c r="A38" s="169"/>
      <c r="B38" s="168"/>
      <c r="C38" s="168"/>
      <c r="D38" s="168"/>
      <c r="E38" s="168"/>
      <c r="F38" s="168"/>
      <c r="G38" s="168"/>
    </row>
    <row r="39" spans="1:7" ht="12.75">
      <c r="A39" s="169"/>
      <c r="B39" s="168"/>
      <c r="C39" s="168"/>
      <c r="D39" s="168"/>
      <c r="E39" s="168"/>
      <c r="F39" s="168"/>
      <c r="G39" s="168"/>
    </row>
    <row r="40" spans="1:7" ht="12.75">
      <c r="A40" s="169"/>
      <c r="B40" s="168"/>
      <c r="C40" s="168"/>
      <c r="D40" s="168"/>
      <c r="E40" s="168"/>
      <c r="F40" s="168"/>
      <c r="G40" s="168"/>
    </row>
    <row r="41" spans="1:7" ht="12.75">
      <c r="A41" s="169"/>
      <c r="B41" s="168"/>
      <c r="C41" s="168"/>
      <c r="D41" s="168"/>
      <c r="E41" s="168"/>
      <c r="F41" s="168"/>
      <c r="G41" s="168"/>
    </row>
    <row r="42" spans="1:7" ht="12.75">
      <c r="A42" s="169"/>
      <c r="B42" s="168"/>
      <c r="C42" s="168"/>
      <c r="D42" s="168"/>
      <c r="E42" s="168"/>
      <c r="F42" s="168"/>
      <c r="G42" s="168"/>
    </row>
    <row r="43" spans="1:7" ht="12.75">
      <c r="A43" s="169"/>
      <c r="B43" s="168"/>
      <c r="C43" s="168"/>
      <c r="D43" s="168"/>
      <c r="E43" s="168"/>
      <c r="F43" s="168"/>
      <c r="G43" s="168"/>
    </row>
    <row r="44" spans="1:7" ht="12.75">
      <c r="A44" s="169"/>
      <c r="B44" s="168"/>
      <c r="C44" s="168"/>
      <c r="D44" s="168"/>
      <c r="E44" s="168"/>
      <c r="F44" s="168"/>
      <c r="G44" s="168"/>
    </row>
    <row r="45" spans="1:7" ht="12.75">
      <c r="A45" s="169"/>
      <c r="B45" s="168"/>
      <c r="C45" s="168"/>
      <c r="D45" s="168"/>
      <c r="E45" s="168"/>
      <c r="F45" s="168"/>
      <c r="G45" s="168"/>
    </row>
    <row r="46" spans="1:7" ht="12.75">
      <c r="A46" s="169"/>
      <c r="B46" s="168"/>
      <c r="C46" s="168"/>
      <c r="D46" s="168"/>
      <c r="E46" s="168"/>
      <c r="F46" s="168"/>
      <c r="G46" s="168"/>
    </row>
    <row r="47" spans="1:7" ht="12.75">
      <c r="A47" s="169"/>
      <c r="B47" s="168"/>
      <c r="C47" s="168"/>
      <c r="D47" s="168"/>
      <c r="E47" s="168"/>
      <c r="F47" s="168"/>
      <c r="G47" s="168"/>
    </row>
    <row r="48" spans="1:7" ht="12.75">
      <c r="A48" s="169"/>
      <c r="B48" s="168"/>
      <c r="C48" s="168"/>
      <c r="D48" s="168"/>
      <c r="E48" s="168"/>
      <c r="F48" s="168"/>
      <c r="G48" s="168"/>
    </row>
    <row r="49" spans="1:7" ht="12.75">
      <c r="A49" s="169"/>
      <c r="B49" s="168"/>
      <c r="C49" s="168"/>
      <c r="D49" s="168"/>
      <c r="E49" s="168"/>
      <c r="F49" s="168"/>
      <c r="G49" s="168"/>
    </row>
    <row r="50" spans="1:7" ht="12.75">
      <c r="A50" s="169"/>
      <c r="B50" s="168"/>
      <c r="C50" s="168"/>
      <c r="D50" s="168"/>
      <c r="E50" s="168"/>
      <c r="F50" s="168"/>
      <c r="G50" s="168"/>
    </row>
    <row r="51" spans="1:7" ht="12.75">
      <c r="A51" s="169"/>
      <c r="B51" s="168"/>
      <c r="C51" s="168"/>
      <c r="D51" s="168"/>
      <c r="E51" s="168"/>
      <c r="F51" s="168"/>
      <c r="G51" s="168"/>
    </row>
    <row r="52" spans="1:7" ht="12.75">
      <c r="A52" s="169"/>
      <c r="B52" s="168"/>
      <c r="C52" s="168"/>
      <c r="D52" s="168"/>
      <c r="E52" s="168"/>
      <c r="F52" s="168"/>
      <c r="G52" s="168"/>
    </row>
    <row r="53" spans="1:7" ht="12.75">
      <c r="A53" s="169"/>
      <c r="B53" s="168"/>
      <c r="C53" s="168"/>
      <c r="D53" s="168"/>
      <c r="E53" s="168"/>
      <c r="F53" s="168"/>
      <c r="G53" s="168"/>
    </row>
    <row r="54" spans="1:7" ht="12.75">
      <c r="A54" s="169"/>
      <c r="B54" s="168"/>
      <c r="C54" s="168"/>
      <c r="D54" s="168"/>
      <c r="E54" s="168"/>
      <c r="F54" s="168"/>
      <c r="G54" s="168"/>
    </row>
    <row r="55" spans="1:7" ht="12.75">
      <c r="A55" s="169"/>
      <c r="B55" s="168"/>
      <c r="C55" s="168"/>
      <c r="D55" s="168"/>
      <c r="E55" s="168"/>
      <c r="F55" s="168"/>
      <c r="G55" s="168"/>
    </row>
    <row r="56" spans="1:7" ht="12.75">
      <c r="A56" s="169"/>
      <c r="B56" s="168"/>
      <c r="C56" s="168"/>
      <c r="D56" s="168"/>
      <c r="E56" s="168"/>
      <c r="F56" s="168"/>
      <c r="G56" s="168"/>
    </row>
    <row r="57" spans="1:7" ht="12.75">
      <c r="A57" s="169"/>
      <c r="B57" s="168"/>
      <c r="C57" s="168"/>
      <c r="D57" s="168"/>
      <c r="E57" s="168"/>
      <c r="F57" s="168"/>
      <c r="G57" s="168"/>
    </row>
    <row r="58" spans="1:7" ht="12.75">
      <c r="A58" s="169"/>
      <c r="B58" s="168"/>
      <c r="C58" s="168"/>
      <c r="D58" s="168"/>
      <c r="E58" s="168"/>
      <c r="F58" s="168"/>
      <c r="G58" s="168"/>
    </row>
    <row r="59" spans="1:7" ht="12.75">
      <c r="A59" s="169"/>
      <c r="B59" s="168"/>
      <c r="C59" s="168"/>
      <c r="D59" s="168"/>
      <c r="E59" s="168"/>
      <c r="F59" s="168"/>
      <c r="G59" s="168"/>
    </row>
    <row r="60" spans="1:7" ht="12.75">
      <c r="A60" s="169"/>
      <c r="B60" s="168"/>
      <c r="C60" s="168"/>
      <c r="D60" s="168"/>
      <c r="E60" s="168"/>
      <c r="F60" s="168"/>
      <c r="G60" s="168"/>
    </row>
    <row r="61" spans="1:7" ht="12.75">
      <c r="A61" s="169"/>
      <c r="B61" s="168"/>
      <c r="C61" s="168"/>
      <c r="D61" s="168"/>
      <c r="E61" s="168"/>
      <c r="F61" s="168"/>
      <c r="G61" s="168"/>
    </row>
    <row r="62" spans="1:7" ht="12.75">
      <c r="A62" s="169"/>
      <c r="B62" s="168"/>
      <c r="C62" s="168"/>
      <c r="D62" s="168"/>
      <c r="E62" s="168"/>
      <c r="F62" s="168"/>
      <c r="G62" s="168"/>
    </row>
    <row r="63" spans="1:7" ht="12.75">
      <c r="A63" s="169"/>
      <c r="B63" s="168"/>
      <c r="C63" s="168"/>
      <c r="D63" s="168"/>
      <c r="E63" s="168"/>
      <c r="F63" s="168"/>
      <c r="G63" s="168"/>
    </row>
    <row r="64" spans="1:7" ht="12.75">
      <c r="A64" s="169"/>
      <c r="B64" s="168"/>
      <c r="C64" s="168"/>
      <c r="D64" s="168"/>
      <c r="E64" s="168"/>
      <c r="F64" s="168"/>
      <c r="G64" s="168"/>
    </row>
    <row r="65" spans="1:7" ht="12.75">
      <c r="A65" s="169"/>
      <c r="B65" s="168"/>
      <c r="C65" s="168"/>
      <c r="D65" s="168"/>
      <c r="E65" s="168"/>
      <c r="F65" s="168"/>
      <c r="G65" s="168"/>
    </row>
    <row r="66" spans="1:7" ht="12.75">
      <c r="A66" s="169"/>
      <c r="B66" s="168"/>
      <c r="C66" s="168"/>
      <c r="D66" s="168"/>
      <c r="E66" s="168"/>
      <c r="F66" s="168"/>
      <c r="G66" s="168"/>
    </row>
    <row r="67" spans="1:7" ht="12.75">
      <c r="A67" s="169"/>
      <c r="B67" s="168"/>
      <c r="C67" s="168"/>
      <c r="D67" s="168"/>
      <c r="E67" s="168"/>
      <c r="F67" s="168"/>
      <c r="G67" s="168"/>
    </row>
    <row r="68" spans="1:7" ht="12.75">
      <c r="A68" s="169"/>
      <c r="B68" s="168"/>
      <c r="C68" s="168"/>
      <c r="D68" s="168"/>
      <c r="E68" s="168"/>
      <c r="F68" s="168"/>
      <c r="G68" s="168"/>
    </row>
    <row r="69" spans="1:7" ht="12.75">
      <c r="A69" s="169"/>
      <c r="B69" s="168"/>
      <c r="C69" s="168"/>
      <c r="D69" s="168"/>
      <c r="E69" s="168"/>
      <c r="F69" s="168"/>
      <c r="G69" s="168"/>
    </row>
    <row r="70" spans="1:7" ht="12.75">
      <c r="A70" s="169"/>
      <c r="B70" s="168"/>
      <c r="C70" s="168"/>
      <c r="D70" s="168"/>
      <c r="E70" s="168"/>
      <c r="F70" s="168"/>
      <c r="G70" s="168"/>
    </row>
  </sheetData>
  <sheetProtection/>
  <mergeCells count="3">
    <mergeCell ref="A3:F3"/>
    <mergeCell ref="A1:F1"/>
    <mergeCell ref="A2:F2"/>
  </mergeCells>
  <printOptions horizontalCentered="1"/>
  <pageMargins left="0.1968503937007874" right="0.1968503937007874" top="0.7086614173228347" bottom="0.5118110236220472" header="0.4330708661417323" footer="0.3937007874015748"/>
  <pageSetup horizontalDpi="300" verticalDpi="3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>
    <tabColor indexed="50"/>
  </sheetPr>
  <dimension ref="A1:J71"/>
  <sheetViews>
    <sheetView zoomScalePageLayoutView="0" workbookViewId="0" topLeftCell="A1">
      <selection activeCell="A3" sqref="A3:F3"/>
    </sheetView>
  </sheetViews>
  <sheetFormatPr defaultColWidth="8.00390625" defaultRowHeight="12.75"/>
  <cols>
    <col min="1" max="1" width="22.421875" style="55" customWidth="1"/>
    <col min="2" max="2" width="10.7109375" style="55" customWidth="1"/>
    <col min="3" max="3" width="8.57421875" style="50" customWidth="1"/>
    <col min="4" max="4" width="28.28125" style="50" customWidth="1"/>
    <col min="5" max="5" width="10.57421875" style="50" customWidth="1"/>
    <col min="6" max="6" width="9.28125" style="50" customWidth="1"/>
    <col min="7" max="7" width="24.421875" style="50" customWidth="1"/>
    <col min="8" max="10" width="11.00390625" style="50" customWidth="1"/>
    <col min="11" max="16384" width="8.00390625" style="50" customWidth="1"/>
  </cols>
  <sheetData>
    <row r="1" spans="1:6" ht="12.75">
      <c r="A1" s="744" t="s">
        <v>308</v>
      </c>
      <c r="B1" s="744"/>
      <c r="C1" s="744"/>
      <c r="D1" s="744"/>
      <c r="E1" s="744"/>
      <c r="F1" s="744"/>
    </row>
    <row r="2" spans="1:7" ht="12.75">
      <c r="A2" s="739" t="s">
        <v>629</v>
      </c>
      <c r="B2" s="739"/>
      <c r="C2" s="739"/>
      <c r="D2" s="739"/>
      <c r="E2" s="739"/>
      <c r="F2" s="739"/>
      <c r="G2" s="35"/>
    </row>
    <row r="3" spans="1:6" ht="33.75" customHeight="1">
      <c r="A3" s="746" t="s">
        <v>395</v>
      </c>
      <c r="B3" s="746"/>
      <c r="C3" s="746"/>
      <c r="D3" s="746"/>
      <c r="E3" s="746"/>
      <c r="F3" s="746"/>
    </row>
    <row r="4" spans="1:10" ht="19.5" customHeight="1">
      <c r="A4" s="117"/>
      <c r="B4" s="117"/>
      <c r="C4" s="118"/>
      <c r="D4" s="118"/>
      <c r="E4" s="118"/>
      <c r="F4" s="118"/>
      <c r="G4" s="52"/>
      <c r="H4" s="52"/>
      <c r="I4" s="52"/>
      <c r="J4" s="52"/>
    </row>
    <row r="5" spans="1:10" ht="32.25" thickBot="1">
      <c r="A5" s="119" t="s">
        <v>83</v>
      </c>
      <c r="B5" s="119"/>
      <c r="C5" s="120"/>
      <c r="D5" s="121" t="s">
        <v>120</v>
      </c>
      <c r="E5" s="121"/>
      <c r="F5" s="122" t="s">
        <v>278</v>
      </c>
      <c r="J5" s="53"/>
    </row>
    <row r="6" spans="1:7" ht="24" customHeight="1" thickBot="1">
      <c r="A6" s="123" t="s">
        <v>276</v>
      </c>
      <c r="B6" s="124" t="s">
        <v>621</v>
      </c>
      <c r="C6" s="124" t="s">
        <v>592</v>
      </c>
      <c r="D6" s="123" t="s">
        <v>276</v>
      </c>
      <c r="E6" s="659" t="s">
        <v>620</v>
      </c>
      <c r="F6" s="659" t="s">
        <v>593</v>
      </c>
      <c r="G6" s="54"/>
    </row>
    <row r="7" spans="1:7" s="54" customFormat="1" ht="24.75" customHeight="1">
      <c r="A7" s="125" t="s">
        <v>293</v>
      </c>
      <c r="B7" s="126">
        <f>'1.szmelléklet bevétel'!C28</f>
        <v>612402</v>
      </c>
      <c r="C7" s="126">
        <f>'1.szmelléklet bevétel'!D28</f>
        <v>612402</v>
      </c>
      <c r="D7" s="127" t="s">
        <v>294</v>
      </c>
      <c r="E7" s="662">
        <f>'1sz melléklet kiadás'!C44</f>
        <v>3518038</v>
      </c>
      <c r="F7" s="690">
        <f>'1sz melléklet kiadás'!D44</f>
        <v>3517642</v>
      </c>
      <c r="G7" s="50"/>
    </row>
    <row r="8" spans="1:6" ht="24.75" customHeight="1">
      <c r="A8" s="128" t="s">
        <v>295</v>
      </c>
      <c r="B8" s="129"/>
      <c r="D8" s="130" t="s">
        <v>296</v>
      </c>
      <c r="E8" s="663">
        <f>'1sz melléklet kiadás'!C41</f>
        <v>104500</v>
      </c>
      <c r="F8" s="691">
        <f>'1sz melléklet kiadás'!D41</f>
        <v>104500</v>
      </c>
    </row>
    <row r="9" spans="1:6" ht="24.75" customHeight="1">
      <c r="A9" s="128" t="s">
        <v>297</v>
      </c>
      <c r="B9" s="129">
        <v>0</v>
      </c>
      <c r="D9" s="130" t="s">
        <v>298</v>
      </c>
      <c r="E9" s="663">
        <f>'1sz melléklet kiadás'!C45</f>
        <v>304997</v>
      </c>
      <c r="F9" s="691">
        <f>'1sz melléklet kiadás'!D45</f>
        <v>304997</v>
      </c>
    </row>
    <row r="10" spans="1:6" ht="24.75" customHeight="1">
      <c r="A10" s="128" t="s">
        <v>299</v>
      </c>
      <c r="B10" s="129">
        <f>'1.szmelléklet bevétel'!C37-'1.a.sz.mell működés mérleg'!B9</f>
        <v>3086373</v>
      </c>
      <c r="C10" s="129">
        <f>'1.szmelléklet bevétel'!D37-'1.a.sz.mell működés mérleg'!C9</f>
        <v>3087751</v>
      </c>
      <c r="D10" s="130" t="s">
        <v>300</v>
      </c>
      <c r="E10" s="663">
        <f>'1sz melléklet kiadás'!C48</f>
        <v>21000</v>
      </c>
      <c r="F10" s="691">
        <f>'1sz melléklet kiadás'!D48</f>
        <v>21000</v>
      </c>
    </row>
    <row r="11" spans="1:7" ht="24.75" customHeight="1">
      <c r="A11" s="128" t="s">
        <v>285</v>
      </c>
      <c r="B11" s="129">
        <v>75489</v>
      </c>
      <c r="C11" s="129">
        <v>118528</v>
      </c>
      <c r="D11" s="130" t="s">
        <v>301</v>
      </c>
      <c r="E11" s="663">
        <v>447642</v>
      </c>
      <c r="F11" s="691">
        <v>430720</v>
      </c>
      <c r="G11" s="51"/>
    </row>
    <row r="12" spans="1:6" ht="24.75" customHeight="1">
      <c r="A12" s="128" t="s">
        <v>302</v>
      </c>
      <c r="B12" s="129">
        <v>1120000</v>
      </c>
      <c r="C12" s="129">
        <v>1120000</v>
      </c>
      <c r="D12" s="131" t="s">
        <v>303</v>
      </c>
      <c r="E12" s="663">
        <f>'1sz melléklet kiadás'!C32</f>
        <v>8000</v>
      </c>
      <c r="F12" s="691">
        <f>'1sz melléklet kiadás'!D32</f>
        <v>8000</v>
      </c>
    </row>
    <row r="13" spans="1:9" ht="24.75" customHeight="1">
      <c r="A13" s="132" t="s">
        <v>304</v>
      </c>
      <c r="B13" s="129"/>
      <c r="D13" s="130" t="s">
        <v>0</v>
      </c>
      <c r="E13" s="663">
        <v>98170</v>
      </c>
      <c r="F13" s="691">
        <v>98170</v>
      </c>
      <c r="I13" s="171"/>
    </row>
    <row r="14" spans="1:9" ht="24.75" customHeight="1">
      <c r="A14" s="132" t="s">
        <v>305</v>
      </c>
      <c r="B14" s="129">
        <v>39000</v>
      </c>
      <c r="C14" s="129">
        <v>39000</v>
      </c>
      <c r="D14" s="130" t="s">
        <v>1</v>
      </c>
      <c r="E14" s="663">
        <v>104200</v>
      </c>
      <c r="F14" s="691">
        <v>104200</v>
      </c>
      <c r="I14" s="171"/>
    </row>
    <row r="15" spans="1:6" ht="24.75" customHeight="1">
      <c r="A15" s="132" t="s">
        <v>306</v>
      </c>
      <c r="B15" s="129">
        <f>'1.szmelléklet bevétel'!C38</f>
        <v>11000</v>
      </c>
      <c r="C15" s="129">
        <f>'1.szmelléklet bevétel'!D38</f>
        <v>11000</v>
      </c>
      <c r="D15" s="131"/>
      <c r="E15" s="663"/>
      <c r="F15" s="666"/>
    </row>
    <row r="16" spans="1:6" ht="24.75" customHeight="1">
      <c r="A16" s="132" t="s">
        <v>307</v>
      </c>
      <c r="B16" s="129">
        <v>120884</v>
      </c>
      <c r="C16" s="129">
        <v>120884</v>
      </c>
      <c r="D16" s="131"/>
      <c r="E16" s="663"/>
      <c r="F16" s="666"/>
    </row>
    <row r="17" spans="1:6" ht="24.75" customHeight="1">
      <c r="A17" s="132"/>
      <c r="B17" s="133"/>
      <c r="D17" s="131"/>
      <c r="E17" s="664"/>
      <c r="F17" s="666"/>
    </row>
    <row r="18" spans="1:6" ht="18" customHeight="1">
      <c r="A18" s="132"/>
      <c r="B18" s="133"/>
      <c r="D18" s="131"/>
      <c r="E18" s="664"/>
      <c r="F18" s="666"/>
    </row>
    <row r="19" spans="1:6" ht="18" customHeight="1" thickBot="1">
      <c r="A19" s="134"/>
      <c r="B19" s="135"/>
      <c r="D19" s="131"/>
      <c r="E19" s="664"/>
      <c r="F19" s="667"/>
    </row>
    <row r="20" spans="1:6" ht="18" customHeight="1" thickBot="1">
      <c r="A20" s="136" t="s">
        <v>289</v>
      </c>
      <c r="B20" s="660">
        <f>SUM(B7:B19)</f>
        <v>5065148</v>
      </c>
      <c r="C20" s="660">
        <f>SUM(C7:C19)</f>
        <v>5109565</v>
      </c>
      <c r="D20" s="137" t="s">
        <v>289</v>
      </c>
      <c r="E20" s="661">
        <f>SUM(E7:E19)</f>
        <v>4606547</v>
      </c>
      <c r="F20" s="695">
        <f>SUM(F7:F19)</f>
        <v>4589229</v>
      </c>
    </row>
    <row r="21" spans="1:6" ht="18" customHeight="1" thickBot="1">
      <c r="A21" s="138" t="s">
        <v>290</v>
      </c>
      <c r="B21" s="139" t="str">
        <f>IF(((E20-B20)&gt;0),e0-B20,"----")</f>
        <v>----</v>
      </c>
      <c r="C21" s="139" t="str">
        <f>IF(((F20-C20)&gt;0),F20-C20,"----")</f>
        <v>----</v>
      </c>
      <c r="D21" s="140" t="s">
        <v>291</v>
      </c>
      <c r="E21" s="665">
        <f>IF(((B20-E20)&gt;0),B20-E20,"----")</f>
        <v>458601</v>
      </c>
      <c r="F21" s="692">
        <f>IF(((C20-F20)&gt;0),C20-F20,"----")</f>
        <v>520336</v>
      </c>
    </row>
    <row r="22" spans="1:6" ht="18" customHeight="1">
      <c r="A22" s="170"/>
      <c r="B22" s="170"/>
      <c r="C22" s="171"/>
      <c r="D22" s="171"/>
      <c r="E22" s="171"/>
      <c r="F22" s="171"/>
    </row>
    <row r="23" spans="1:6" ht="12.75">
      <c r="A23" s="170"/>
      <c r="B23" s="170"/>
      <c r="C23" s="171"/>
      <c r="D23" s="171"/>
      <c r="E23" s="171"/>
      <c r="F23" s="171"/>
    </row>
    <row r="24" spans="1:6" ht="12.75">
      <c r="A24" s="170"/>
      <c r="B24" s="170"/>
      <c r="C24" s="171"/>
      <c r="D24" s="171"/>
      <c r="E24" s="171"/>
      <c r="F24" s="171"/>
    </row>
    <row r="25" spans="1:6" ht="12.75">
      <c r="A25" s="170"/>
      <c r="B25" s="170"/>
      <c r="C25" s="171"/>
      <c r="D25" s="171"/>
      <c r="E25" s="171"/>
      <c r="F25" s="171"/>
    </row>
    <row r="26" spans="1:6" ht="12.75">
      <c r="A26" s="170"/>
      <c r="B26" s="170"/>
      <c r="C26" s="171"/>
      <c r="D26" s="171"/>
      <c r="E26" s="171"/>
      <c r="F26" s="171"/>
    </row>
    <row r="27" spans="1:6" ht="12.75">
      <c r="A27" s="170"/>
      <c r="B27" s="170"/>
      <c r="C27" s="171"/>
      <c r="D27" s="171"/>
      <c r="E27" s="171"/>
      <c r="F27" s="171"/>
    </row>
    <row r="28" spans="1:6" ht="12.75">
      <c r="A28" s="170"/>
      <c r="B28" s="170"/>
      <c r="C28" s="171"/>
      <c r="D28" s="171"/>
      <c r="E28" s="171"/>
      <c r="F28" s="171"/>
    </row>
    <row r="29" spans="1:6" ht="12.75">
      <c r="A29" s="170"/>
      <c r="B29" s="170"/>
      <c r="C29" s="171"/>
      <c r="D29" s="171"/>
      <c r="E29" s="171"/>
      <c r="F29" s="171"/>
    </row>
    <row r="30" spans="1:6" ht="12.75">
      <c r="A30" s="170"/>
      <c r="B30" s="170"/>
      <c r="C30" s="171"/>
      <c r="D30" s="171"/>
      <c r="E30" s="171"/>
      <c r="F30" s="171"/>
    </row>
    <row r="31" spans="1:6" ht="12.75">
      <c r="A31" s="170"/>
      <c r="B31" s="170"/>
      <c r="C31" s="171"/>
      <c r="D31" s="171"/>
      <c r="E31" s="171"/>
      <c r="F31" s="171"/>
    </row>
    <row r="32" spans="1:6" ht="12.75">
      <c r="A32" s="170"/>
      <c r="B32" s="170"/>
      <c r="C32" s="171"/>
      <c r="D32" s="171"/>
      <c r="E32" s="171"/>
      <c r="F32" s="171"/>
    </row>
    <row r="33" spans="1:6" ht="12.75">
      <c r="A33" s="170"/>
      <c r="B33" s="170"/>
      <c r="C33" s="171"/>
      <c r="D33" s="171"/>
      <c r="E33" s="171"/>
      <c r="F33" s="171"/>
    </row>
    <row r="34" spans="1:6" ht="12.75">
      <c r="A34" s="170"/>
      <c r="B34" s="170"/>
      <c r="C34" s="171"/>
      <c r="D34" s="171"/>
      <c r="E34" s="171"/>
      <c r="F34" s="171"/>
    </row>
    <row r="35" spans="1:6" ht="12.75">
      <c r="A35" s="170"/>
      <c r="B35" s="170"/>
      <c r="C35" s="171"/>
      <c r="D35" s="171"/>
      <c r="E35" s="171"/>
      <c r="F35" s="171"/>
    </row>
    <row r="36" spans="1:6" ht="12.75">
      <c r="A36" s="170"/>
      <c r="B36" s="170"/>
      <c r="C36" s="171"/>
      <c r="D36" s="171"/>
      <c r="E36" s="171"/>
      <c r="F36" s="171"/>
    </row>
    <row r="37" spans="1:6" ht="12.75">
      <c r="A37" s="170"/>
      <c r="B37" s="170"/>
      <c r="C37" s="171"/>
      <c r="D37" s="171"/>
      <c r="E37" s="171"/>
      <c r="F37" s="171"/>
    </row>
    <row r="38" spans="1:6" ht="12.75">
      <c r="A38" s="170"/>
      <c r="B38" s="170"/>
      <c r="C38" s="171"/>
      <c r="D38" s="171"/>
      <c r="E38" s="171"/>
      <c r="F38" s="171"/>
    </row>
    <row r="39" spans="1:6" ht="12.75">
      <c r="A39" s="170"/>
      <c r="B39" s="170"/>
      <c r="C39" s="171"/>
      <c r="D39" s="171"/>
      <c r="E39" s="171"/>
      <c r="F39" s="171"/>
    </row>
    <row r="40" spans="1:6" ht="12.75">
      <c r="A40" s="170"/>
      <c r="B40" s="170"/>
      <c r="C40" s="171"/>
      <c r="D40" s="171"/>
      <c r="E40" s="171"/>
      <c r="F40" s="171"/>
    </row>
    <row r="41" spans="1:6" ht="12.75">
      <c r="A41" s="170"/>
      <c r="B41" s="170"/>
      <c r="C41" s="171"/>
      <c r="D41" s="171"/>
      <c r="E41" s="171"/>
      <c r="F41" s="171"/>
    </row>
    <row r="42" spans="1:6" ht="12.75">
      <c r="A42" s="170"/>
      <c r="B42" s="170"/>
      <c r="C42" s="171"/>
      <c r="D42" s="171"/>
      <c r="E42" s="171"/>
      <c r="F42" s="171"/>
    </row>
    <row r="43" spans="1:6" ht="12.75">
      <c r="A43" s="170"/>
      <c r="B43" s="170"/>
      <c r="C43" s="171"/>
      <c r="D43" s="171"/>
      <c r="E43" s="171"/>
      <c r="F43" s="171"/>
    </row>
    <row r="44" spans="1:6" ht="12.75">
      <c r="A44" s="170"/>
      <c r="B44" s="170"/>
      <c r="C44" s="171"/>
      <c r="D44" s="171"/>
      <c r="E44" s="171"/>
      <c r="F44" s="171"/>
    </row>
    <row r="45" spans="1:6" ht="12.75">
      <c r="A45" s="170"/>
      <c r="B45" s="170"/>
      <c r="C45" s="171"/>
      <c r="D45" s="171"/>
      <c r="E45" s="171"/>
      <c r="F45" s="171"/>
    </row>
    <row r="46" spans="1:6" ht="12.75">
      <c r="A46" s="170"/>
      <c r="B46" s="170"/>
      <c r="C46" s="171"/>
      <c r="D46" s="171"/>
      <c r="E46" s="171"/>
      <c r="F46" s="171"/>
    </row>
    <row r="47" spans="1:6" ht="12.75">
      <c r="A47" s="170"/>
      <c r="B47" s="170"/>
      <c r="C47" s="171"/>
      <c r="D47" s="171"/>
      <c r="E47" s="171"/>
      <c r="F47" s="171"/>
    </row>
    <row r="48" spans="1:6" ht="12.75">
      <c r="A48" s="170"/>
      <c r="B48" s="170"/>
      <c r="C48" s="171"/>
      <c r="D48" s="171"/>
      <c r="E48" s="171"/>
      <c r="F48" s="171"/>
    </row>
    <row r="49" spans="1:6" ht="12.75">
      <c r="A49" s="170"/>
      <c r="B49" s="170"/>
      <c r="C49" s="171"/>
      <c r="D49" s="171"/>
      <c r="E49" s="171"/>
      <c r="F49" s="171"/>
    </row>
    <row r="50" spans="1:6" ht="12.75">
      <c r="A50" s="170"/>
      <c r="B50" s="170"/>
      <c r="C50" s="171"/>
      <c r="D50" s="171"/>
      <c r="E50" s="171"/>
      <c r="F50" s="171"/>
    </row>
    <row r="51" spans="1:6" ht="12.75">
      <c r="A51" s="170"/>
      <c r="B51" s="170"/>
      <c r="C51" s="171"/>
      <c r="D51" s="171"/>
      <c r="E51" s="171"/>
      <c r="F51" s="171"/>
    </row>
    <row r="52" spans="1:6" ht="12.75">
      <c r="A52" s="170"/>
      <c r="B52" s="170"/>
      <c r="C52" s="171"/>
      <c r="D52" s="171"/>
      <c r="E52" s="171"/>
      <c r="F52" s="171"/>
    </row>
    <row r="53" spans="1:6" ht="12.75">
      <c r="A53" s="170"/>
      <c r="B53" s="170"/>
      <c r="C53" s="171"/>
      <c r="D53" s="171"/>
      <c r="E53" s="171"/>
      <c r="F53" s="171"/>
    </row>
    <row r="54" spans="1:6" ht="12.75">
      <c r="A54" s="170"/>
      <c r="B54" s="170"/>
      <c r="C54" s="171"/>
      <c r="D54" s="171"/>
      <c r="E54" s="171"/>
      <c r="F54" s="171"/>
    </row>
    <row r="55" spans="1:6" ht="12.75">
      <c r="A55" s="170"/>
      <c r="B55" s="170"/>
      <c r="C55" s="171"/>
      <c r="D55" s="171"/>
      <c r="E55" s="171"/>
      <c r="F55" s="171"/>
    </row>
    <row r="56" spans="1:6" ht="12.75">
      <c r="A56" s="170"/>
      <c r="B56" s="170"/>
      <c r="C56" s="171"/>
      <c r="D56" s="171"/>
      <c r="E56" s="171"/>
      <c r="F56" s="171"/>
    </row>
    <row r="57" spans="1:6" ht="12.75">
      <c r="A57" s="170"/>
      <c r="B57" s="170"/>
      <c r="C57" s="171"/>
      <c r="D57" s="171"/>
      <c r="E57" s="171"/>
      <c r="F57" s="171"/>
    </row>
    <row r="58" spans="1:6" ht="12.75">
      <c r="A58" s="170"/>
      <c r="B58" s="170"/>
      <c r="C58" s="171"/>
      <c r="D58" s="171"/>
      <c r="E58" s="171"/>
      <c r="F58" s="171"/>
    </row>
    <row r="59" spans="1:6" ht="12.75">
      <c r="A59" s="170"/>
      <c r="B59" s="170"/>
      <c r="C59" s="171"/>
      <c r="D59" s="171"/>
      <c r="E59" s="171"/>
      <c r="F59" s="171"/>
    </row>
    <row r="60" spans="1:6" ht="12.75">
      <c r="A60" s="170"/>
      <c r="B60" s="170"/>
      <c r="C60" s="171"/>
      <c r="D60" s="171"/>
      <c r="E60" s="171"/>
      <c r="F60" s="171"/>
    </row>
    <row r="61" spans="1:6" ht="12.75">
      <c r="A61" s="170"/>
      <c r="B61" s="170"/>
      <c r="C61" s="171"/>
      <c r="D61" s="171"/>
      <c r="E61" s="171"/>
      <c r="F61" s="171"/>
    </row>
    <row r="62" spans="1:6" ht="12.75">
      <c r="A62" s="170"/>
      <c r="B62" s="170"/>
      <c r="C62" s="171"/>
      <c r="D62" s="171"/>
      <c r="E62" s="171"/>
      <c r="F62" s="171"/>
    </row>
    <row r="63" spans="1:6" ht="12.75">
      <c r="A63" s="170"/>
      <c r="B63" s="170"/>
      <c r="C63" s="171"/>
      <c r="D63" s="171"/>
      <c r="E63" s="171"/>
      <c r="F63" s="171"/>
    </row>
    <row r="64" spans="1:6" ht="12.75">
      <c r="A64" s="170"/>
      <c r="B64" s="170"/>
      <c r="C64" s="171"/>
      <c r="D64" s="171"/>
      <c r="E64" s="171"/>
      <c r="F64" s="171"/>
    </row>
    <row r="65" spans="1:6" ht="12.75">
      <c r="A65" s="170"/>
      <c r="B65" s="170"/>
      <c r="C65" s="171"/>
      <c r="D65" s="171"/>
      <c r="E65" s="171"/>
      <c r="F65" s="171"/>
    </row>
    <row r="66" spans="1:6" ht="12.75">
      <c r="A66" s="170"/>
      <c r="B66" s="170"/>
      <c r="C66" s="171"/>
      <c r="D66" s="171"/>
      <c r="E66" s="171"/>
      <c r="F66" s="171"/>
    </row>
    <row r="67" spans="1:6" ht="12.75">
      <c r="A67" s="170"/>
      <c r="B67" s="170"/>
      <c r="C67" s="171"/>
      <c r="D67" s="171"/>
      <c r="E67" s="171"/>
      <c r="F67" s="171"/>
    </row>
    <row r="68" spans="1:6" ht="12.75">
      <c r="A68" s="170"/>
      <c r="B68" s="170"/>
      <c r="C68" s="171"/>
      <c r="D68" s="171"/>
      <c r="E68" s="171"/>
      <c r="F68" s="171"/>
    </row>
    <row r="69" spans="1:6" ht="12.75">
      <c r="A69" s="170"/>
      <c r="B69" s="170"/>
      <c r="C69" s="171"/>
      <c r="D69" s="171"/>
      <c r="E69" s="171"/>
      <c r="F69" s="171"/>
    </row>
    <row r="70" spans="1:6" ht="12.75">
      <c r="A70" s="170"/>
      <c r="B70" s="170"/>
      <c r="C70" s="171"/>
      <c r="D70" s="171"/>
      <c r="E70" s="171"/>
      <c r="F70" s="171"/>
    </row>
    <row r="71" spans="1:6" ht="12.75">
      <c r="A71" s="170"/>
      <c r="B71" s="170"/>
      <c r="C71" s="171"/>
      <c r="D71" s="171"/>
      <c r="E71" s="171"/>
      <c r="F71" s="171"/>
    </row>
  </sheetData>
  <sheetProtection/>
  <mergeCells count="3">
    <mergeCell ref="A3:F3"/>
    <mergeCell ref="A1:F1"/>
    <mergeCell ref="A2:F2"/>
  </mergeCells>
  <printOptions horizontalCentered="1"/>
  <pageMargins left="0.1968503937007874" right="0.1968503937007874" top="0.7086614173228347" bottom="0.5118110236220472" header="0.4330708661417323" footer="0.3937007874015748"/>
  <pageSetup horizontalDpi="300" verticalDpi="300" orientation="portrait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5">
    <tabColor indexed="50"/>
  </sheetPr>
  <dimension ref="A1:U177"/>
  <sheetViews>
    <sheetView zoomScalePageLayoutView="0" workbookViewId="0" topLeftCell="A4">
      <selection activeCell="D32" sqref="D32"/>
    </sheetView>
  </sheetViews>
  <sheetFormatPr defaultColWidth="9.140625" defaultRowHeight="12.75"/>
  <cols>
    <col min="1" max="1" width="5.140625" style="0" customWidth="1"/>
    <col min="2" max="2" width="32.00390625" style="0" customWidth="1"/>
    <col min="3" max="3" width="14.421875" style="0" customWidth="1"/>
    <col min="4" max="4" width="13.7109375" style="0" customWidth="1"/>
    <col min="5" max="5" width="11.140625" style="0" hidden="1" customWidth="1"/>
    <col min="6" max="6" width="15.28125" style="0" customWidth="1"/>
    <col min="7" max="7" width="13.00390625" style="0" customWidth="1"/>
    <col min="8" max="8" width="10.57421875" style="0" hidden="1" customWidth="1"/>
    <col min="9" max="9" width="15.00390625" style="0" customWidth="1"/>
    <col min="10" max="10" width="13.421875" style="0" customWidth="1"/>
    <col min="11" max="11" width="4.140625" style="0" customWidth="1"/>
  </cols>
  <sheetData>
    <row r="1" spans="1:11" ht="13.5" thickTop="1">
      <c r="A1" s="207"/>
      <c r="B1" s="765" t="s">
        <v>265</v>
      </c>
      <c r="C1" s="765"/>
      <c r="D1" s="765"/>
      <c r="E1" s="765"/>
      <c r="F1" s="765"/>
      <c r="G1" s="765"/>
      <c r="H1" s="765"/>
      <c r="I1" s="765"/>
      <c r="J1" s="766"/>
      <c r="K1" s="41"/>
    </row>
    <row r="2" spans="1:11" ht="12.75">
      <c r="A2" s="461"/>
      <c r="B2" s="460"/>
      <c r="C2" s="792" t="s">
        <v>627</v>
      </c>
      <c r="D2" s="792"/>
      <c r="E2" s="792"/>
      <c r="F2" s="792"/>
      <c r="G2" s="792"/>
      <c r="H2" s="792"/>
      <c r="I2" s="460"/>
      <c r="J2" s="696"/>
      <c r="K2" s="41"/>
    </row>
    <row r="3" spans="1:11" ht="14.25" customHeight="1" thickBot="1">
      <c r="A3" s="779" t="s">
        <v>583</v>
      </c>
      <c r="B3" s="780"/>
      <c r="C3" s="780"/>
      <c r="D3" s="780"/>
      <c r="E3" s="780"/>
      <c r="F3" s="780"/>
      <c r="G3" s="780"/>
      <c r="H3" s="780"/>
      <c r="I3" s="780"/>
      <c r="J3" s="781"/>
      <c r="K3" s="35"/>
    </row>
    <row r="4" spans="1:12" ht="27.75" customHeight="1" thickTop="1">
      <c r="A4" s="221"/>
      <c r="B4" s="286"/>
      <c r="C4" s="782" t="s">
        <v>85</v>
      </c>
      <c r="D4" s="783"/>
      <c r="E4" s="783"/>
      <c r="F4" s="782" t="s">
        <v>150</v>
      </c>
      <c r="G4" s="783"/>
      <c r="H4" s="783"/>
      <c r="I4" s="782" t="s">
        <v>325</v>
      </c>
      <c r="J4" s="784"/>
      <c r="K4" s="202"/>
      <c r="L4" s="1"/>
    </row>
    <row r="5" spans="1:12" ht="42.75" customHeight="1">
      <c r="A5" s="220" t="s">
        <v>151</v>
      </c>
      <c r="B5" s="280" t="s">
        <v>152</v>
      </c>
      <c r="C5" s="73" t="s">
        <v>621</v>
      </c>
      <c r="D5" s="73" t="s">
        <v>582</v>
      </c>
      <c r="E5" s="179"/>
      <c r="F5" s="73" t="s">
        <v>621</v>
      </c>
      <c r="G5" s="73" t="s">
        <v>582</v>
      </c>
      <c r="H5" s="179"/>
      <c r="I5" s="73" t="s">
        <v>621</v>
      </c>
      <c r="J5" s="209" t="s">
        <v>582</v>
      </c>
      <c r="K5" s="176"/>
      <c r="L5" s="1"/>
    </row>
    <row r="6" spans="1:12" ht="17.25" customHeight="1">
      <c r="A6" s="240" t="s">
        <v>86</v>
      </c>
      <c r="B6" s="281" t="s">
        <v>336</v>
      </c>
      <c r="C6" s="67">
        <v>32224</v>
      </c>
      <c r="D6" s="67">
        <v>32224</v>
      </c>
      <c r="E6" s="67"/>
      <c r="F6" s="25"/>
      <c r="G6" s="25"/>
      <c r="H6" s="25"/>
      <c r="I6" s="177"/>
      <c r="J6" s="671"/>
      <c r="K6" s="205"/>
      <c r="L6" s="1"/>
    </row>
    <row r="7" spans="1:12" ht="15" customHeight="1">
      <c r="A7" s="240" t="s">
        <v>90</v>
      </c>
      <c r="B7" s="281" t="s">
        <v>154</v>
      </c>
      <c r="C7" s="26">
        <v>160850</v>
      </c>
      <c r="D7" s="26">
        <v>160850</v>
      </c>
      <c r="E7" s="26"/>
      <c r="F7" s="25">
        <v>3200</v>
      </c>
      <c r="G7" s="25">
        <v>3200</v>
      </c>
      <c r="H7" s="25"/>
      <c r="I7" s="177"/>
      <c r="J7" s="671"/>
      <c r="K7" s="205"/>
      <c r="L7" s="1"/>
    </row>
    <row r="8" spans="1:12" ht="15" customHeight="1">
      <c r="A8" s="736" t="s">
        <v>155</v>
      </c>
      <c r="B8" s="281" t="s">
        <v>156</v>
      </c>
      <c r="C8" s="26">
        <v>3950</v>
      </c>
      <c r="D8" s="26">
        <v>3950</v>
      </c>
      <c r="E8" s="26"/>
      <c r="F8" s="25"/>
      <c r="G8" s="25"/>
      <c r="H8" s="25"/>
      <c r="I8" s="177">
        <v>2000</v>
      </c>
      <c r="J8" s="671">
        <v>2000</v>
      </c>
      <c r="K8" s="205"/>
      <c r="L8" s="1"/>
    </row>
    <row r="9" spans="1:12" ht="15" customHeight="1">
      <c r="A9" s="734"/>
      <c r="B9" s="281" t="s">
        <v>157</v>
      </c>
      <c r="C9" s="25">
        <v>2400</v>
      </c>
      <c r="D9" s="25">
        <v>2400</v>
      </c>
      <c r="E9" s="25"/>
      <c r="F9" s="25"/>
      <c r="G9" s="25"/>
      <c r="H9" s="25"/>
      <c r="I9" s="177"/>
      <c r="J9" s="671"/>
      <c r="K9" s="205"/>
      <c r="L9" s="1"/>
    </row>
    <row r="10" spans="1:12" ht="15" customHeight="1">
      <c r="A10" s="734"/>
      <c r="B10" s="282" t="s">
        <v>316</v>
      </c>
      <c r="C10" s="25"/>
      <c r="D10" s="25"/>
      <c r="E10" s="25"/>
      <c r="F10" s="25"/>
      <c r="G10" s="25"/>
      <c r="H10" s="25"/>
      <c r="I10" s="177"/>
      <c r="J10" s="671"/>
      <c r="K10" s="205"/>
      <c r="L10" s="1"/>
    </row>
    <row r="11" spans="1:12" ht="15" customHeight="1">
      <c r="A11" s="734"/>
      <c r="B11" s="281" t="s">
        <v>358</v>
      </c>
      <c r="C11" s="26">
        <v>4650</v>
      </c>
      <c r="D11" s="26">
        <v>4650</v>
      </c>
      <c r="E11" s="26"/>
      <c r="F11" s="25"/>
      <c r="G11" s="25"/>
      <c r="H11" s="25"/>
      <c r="I11" s="177"/>
      <c r="J11" s="671"/>
      <c r="K11" s="205"/>
      <c r="L11" s="1"/>
    </row>
    <row r="12" spans="1:12" ht="17.25" customHeight="1">
      <c r="A12" s="735"/>
      <c r="B12" s="281" t="s">
        <v>333</v>
      </c>
      <c r="C12" s="25"/>
      <c r="D12" s="25"/>
      <c r="E12" s="25"/>
      <c r="F12" s="25"/>
      <c r="G12" s="25"/>
      <c r="H12" s="25"/>
      <c r="I12" s="177">
        <v>38459</v>
      </c>
      <c r="J12" s="671">
        <v>38459</v>
      </c>
      <c r="K12" s="205"/>
      <c r="L12" s="1"/>
    </row>
    <row r="13" spans="1:12" ht="15" customHeight="1">
      <c r="A13" s="740" t="s">
        <v>158</v>
      </c>
      <c r="B13" s="281" t="s">
        <v>160</v>
      </c>
      <c r="C13" s="26">
        <v>18302</v>
      </c>
      <c r="D13" s="26">
        <v>18302</v>
      </c>
      <c r="E13" s="26"/>
      <c r="F13" s="25"/>
      <c r="G13" s="25"/>
      <c r="H13" s="25"/>
      <c r="I13" s="177"/>
      <c r="J13" s="671"/>
      <c r="K13" s="205"/>
      <c r="L13" s="1"/>
    </row>
    <row r="14" spans="1:12" ht="15" customHeight="1">
      <c r="A14" s="740"/>
      <c r="B14" s="282" t="s">
        <v>315</v>
      </c>
      <c r="C14" s="26"/>
      <c r="D14" s="26"/>
      <c r="E14" s="26"/>
      <c r="F14" s="25"/>
      <c r="G14" s="25"/>
      <c r="H14" s="25"/>
      <c r="I14" s="177"/>
      <c r="J14" s="671"/>
      <c r="K14" s="205"/>
      <c r="L14" s="1"/>
    </row>
    <row r="15" spans="1:12" ht="15" customHeight="1">
      <c r="A15" s="240" t="s">
        <v>159</v>
      </c>
      <c r="B15" s="281" t="s">
        <v>334</v>
      </c>
      <c r="C15" s="26">
        <v>6000</v>
      </c>
      <c r="D15" s="26">
        <v>6000</v>
      </c>
      <c r="E15" s="26"/>
      <c r="F15" s="25"/>
      <c r="G15" s="25"/>
      <c r="H15" s="25"/>
      <c r="I15" s="177">
        <v>1772</v>
      </c>
      <c r="J15" s="671">
        <v>1772</v>
      </c>
      <c r="K15" s="205"/>
      <c r="L15" s="1"/>
    </row>
    <row r="16" spans="1:12" ht="15" customHeight="1">
      <c r="A16" s="240" t="s">
        <v>161</v>
      </c>
      <c r="B16" s="281" t="s">
        <v>162</v>
      </c>
      <c r="C16" s="26">
        <v>32270</v>
      </c>
      <c r="D16" s="26">
        <v>32270</v>
      </c>
      <c r="E16" s="26"/>
      <c r="F16" s="25"/>
      <c r="G16" s="25"/>
      <c r="H16" s="25"/>
      <c r="I16" s="177">
        <v>99950</v>
      </c>
      <c r="J16" s="671">
        <v>99950</v>
      </c>
      <c r="K16" s="205"/>
      <c r="L16" s="1"/>
    </row>
    <row r="17" spans="1:12" ht="15" customHeight="1">
      <c r="A17" s="240" t="s">
        <v>163</v>
      </c>
      <c r="B17" s="281" t="s">
        <v>164</v>
      </c>
      <c r="C17" s="26">
        <v>46630</v>
      </c>
      <c r="D17" s="26">
        <v>46630</v>
      </c>
      <c r="E17" s="26"/>
      <c r="F17" s="25"/>
      <c r="G17" s="25"/>
      <c r="H17" s="25"/>
      <c r="I17" s="177">
        <v>3000</v>
      </c>
      <c r="J17" s="671">
        <v>3000</v>
      </c>
      <c r="K17" s="205"/>
      <c r="L17" s="1"/>
    </row>
    <row r="18" spans="1:12" ht="15" customHeight="1">
      <c r="A18" s="736" t="s">
        <v>165</v>
      </c>
      <c r="B18" s="281" t="s">
        <v>359</v>
      </c>
      <c r="C18" s="26">
        <v>3640</v>
      </c>
      <c r="D18" s="26">
        <v>3640</v>
      </c>
      <c r="E18" s="26"/>
      <c r="F18" s="25"/>
      <c r="G18" s="25"/>
      <c r="H18" s="25"/>
      <c r="I18" s="177">
        <v>10400</v>
      </c>
      <c r="J18" s="671">
        <v>10400</v>
      </c>
      <c r="K18" s="205"/>
      <c r="L18" s="1"/>
    </row>
    <row r="19" spans="1:12" ht="15" customHeight="1">
      <c r="A19" s="734"/>
      <c r="B19" s="281" t="s">
        <v>167</v>
      </c>
      <c r="C19" s="25">
        <v>4780</v>
      </c>
      <c r="D19" s="25">
        <v>4780</v>
      </c>
      <c r="E19" s="25"/>
      <c r="F19" s="25"/>
      <c r="G19" s="25"/>
      <c r="H19" s="25"/>
      <c r="I19" s="177">
        <v>7866</v>
      </c>
      <c r="J19" s="671">
        <v>7866</v>
      </c>
      <c r="K19" s="205"/>
      <c r="L19" s="1"/>
    </row>
    <row r="20" spans="1:12" ht="15" customHeight="1">
      <c r="A20" s="734"/>
      <c r="B20" s="281" t="s">
        <v>360</v>
      </c>
      <c r="C20" s="26">
        <v>2080</v>
      </c>
      <c r="D20" s="26">
        <v>2080</v>
      </c>
      <c r="E20" s="26"/>
      <c r="F20" s="25"/>
      <c r="G20" s="25"/>
      <c r="H20" s="25"/>
      <c r="I20" s="177">
        <v>15840</v>
      </c>
      <c r="J20" s="671">
        <v>15840</v>
      </c>
      <c r="K20" s="205"/>
      <c r="L20" s="1"/>
    </row>
    <row r="21" spans="1:12" ht="15" customHeight="1">
      <c r="A21" s="735"/>
      <c r="B21" s="281" t="s">
        <v>169</v>
      </c>
      <c r="C21" s="25"/>
      <c r="D21" s="25"/>
      <c r="E21" s="25"/>
      <c r="F21" s="25"/>
      <c r="G21" s="25"/>
      <c r="H21" s="25"/>
      <c r="I21" s="177"/>
      <c r="J21" s="671"/>
      <c r="K21" s="205"/>
      <c r="L21" s="1"/>
    </row>
    <row r="22" spans="1:12" ht="15" customHeight="1">
      <c r="A22" s="240" t="s">
        <v>168</v>
      </c>
      <c r="B22" s="281" t="s">
        <v>171</v>
      </c>
      <c r="C22" s="26">
        <v>3000</v>
      </c>
      <c r="D22" s="26">
        <v>3000</v>
      </c>
      <c r="E22" s="26"/>
      <c r="F22" s="25"/>
      <c r="G22" s="25"/>
      <c r="H22" s="25"/>
      <c r="I22" s="177"/>
      <c r="J22" s="671"/>
      <c r="K22" s="205"/>
      <c r="L22" s="1"/>
    </row>
    <row r="23" spans="1:12" ht="15" customHeight="1">
      <c r="A23" s="240">
        <v>10</v>
      </c>
      <c r="B23" s="281" t="s">
        <v>385</v>
      </c>
      <c r="C23" s="26">
        <v>78506</v>
      </c>
      <c r="D23" s="26">
        <v>78506</v>
      </c>
      <c r="E23" s="26"/>
      <c r="F23" s="25"/>
      <c r="G23" s="25"/>
      <c r="H23" s="25"/>
      <c r="I23" s="177">
        <v>2996</v>
      </c>
      <c r="J23" s="671">
        <v>2996</v>
      </c>
      <c r="K23" s="205"/>
      <c r="L23" s="1"/>
    </row>
    <row r="24" spans="1:12" ht="15" customHeight="1" thickBot="1">
      <c r="A24" s="241" t="s">
        <v>172</v>
      </c>
      <c r="B24" s="283" t="s">
        <v>275</v>
      </c>
      <c r="C24" s="75"/>
      <c r="D24" s="75"/>
      <c r="E24" s="75"/>
      <c r="F24" s="76"/>
      <c r="G24" s="76"/>
      <c r="H24" s="76"/>
      <c r="I24" s="180">
        <v>2500</v>
      </c>
      <c r="J24" s="672">
        <v>2500</v>
      </c>
      <c r="K24" s="205"/>
      <c r="L24" s="1"/>
    </row>
    <row r="25" spans="1:12" ht="15" customHeight="1" thickBot="1">
      <c r="A25" s="278"/>
      <c r="B25" s="284" t="s">
        <v>174</v>
      </c>
      <c r="C25" s="83">
        <f aca="true" t="shared" si="0" ref="C25:I25">SUM(C6:C24)</f>
        <v>399282</v>
      </c>
      <c r="D25" s="83">
        <f t="shared" si="0"/>
        <v>399282</v>
      </c>
      <c r="E25" s="83">
        <f t="shared" si="0"/>
        <v>0</v>
      </c>
      <c r="F25" s="83">
        <f t="shared" si="0"/>
        <v>3200</v>
      </c>
      <c r="G25" s="83">
        <f>SUM(G6:G24)</f>
        <v>3200</v>
      </c>
      <c r="H25" s="83">
        <f t="shared" si="0"/>
        <v>0</v>
      </c>
      <c r="I25" s="181">
        <f t="shared" si="0"/>
        <v>184783</v>
      </c>
      <c r="J25" s="287">
        <f>SUM(J6:J24)</f>
        <v>184783</v>
      </c>
      <c r="K25" s="160"/>
      <c r="L25" s="1"/>
    </row>
    <row r="26" spans="1:12" ht="15" customHeight="1" thickBot="1">
      <c r="A26" s="279" t="s">
        <v>173</v>
      </c>
      <c r="B26" s="285" t="s">
        <v>176</v>
      </c>
      <c r="C26" s="80">
        <v>126000</v>
      </c>
      <c r="D26" s="80">
        <v>126000</v>
      </c>
      <c r="E26" s="80"/>
      <c r="F26" s="81">
        <v>5000</v>
      </c>
      <c r="G26" s="81">
        <v>5000</v>
      </c>
      <c r="H26" s="81"/>
      <c r="I26" s="275">
        <v>1528056</v>
      </c>
      <c r="J26" s="295">
        <v>1528056</v>
      </c>
      <c r="K26" s="205"/>
      <c r="L26" s="1"/>
    </row>
    <row r="27" spans="1:11" ht="13.5" thickBot="1">
      <c r="A27" s="212"/>
      <c r="B27" s="213" t="s">
        <v>177</v>
      </c>
      <c r="C27" s="214">
        <f aca="true" t="shared" si="1" ref="C27:I27">SUM(C25:C26)</f>
        <v>525282</v>
      </c>
      <c r="D27" s="214">
        <f t="shared" si="1"/>
        <v>525282</v>
      </c>
      <c r="E27" s="214">
        <f t="shared" si="1"/>
        <v>0</v>
      </c>
      <c r="F27" s="214">
        <f t="shared" si="1"/>
        <v>8200</v>
      </c>
      <c r="G27" s="214">
        <f>SUM(G25:G26)</f>
        <v>8200</v>
      </c>
      <c r="H27" s="214">
        <f t="shared" si="1"/>
        <v>0</v>
      </c>
      <c r="I27" s="615">
        <f t="shared" si="1"/>
        <v>1712839</v>
      </c>
      <c r="J27" s="289">
        <f>SUM(J25:J26)</f>
        <v>1712839</v>
      </c>
      <c r="K27" s="144"/>
    </row>
    <row r="28" spans="1:11" ht="13.5" thickTop="1">
      <c r="A28" s="143"/>
      <c r="B28" s="13"/>
      <c r="C28" s="144"/>
      <c r="D28" s="144"/>
      <c r="E28" s="144"/>
      <c r="F28" s="144"/>
      <c r="G28" s="144"/>
      <c r="H28" s="144"/>
      <c r="I28" s="144"/>
      <c r="J28" s="144"/>
      <c r="K28" s="144"/>
    </row>
    <row r="29" spans="1:11" ht="30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</row>
    <row r="30" spans="1:11" ht="13.5" thickBot="1">
      <c r="A30" s="43"/>
      <c r="B30" s="43"/>
      <c r="C30" s="43"/>
      <c r="D30" s="43"/>
      <c r="E30" s="43"/>
      <c r="F30" s="43"/>
      <c r="G30" s="43"/>
      <c r="H30" s="43"/>
      <c r="I30" s="43"/>
      <c r="K30" s="43"/>
    </row>
    <row r="31" spans="1:14" ht="31.5" customHeight="1" thickTop="1">
      <c r="A31" s="221"/>
      <c r="B31" s="286"/>
      <c r="C31" s="783" t="s">
        <v>335</v>
      </c>
      <c r="D31" s="783"/>
      <c r="E31" s="783"/>
      <c r="F31" s="782" t="s">
        <v>178</v>
      </c>
      <c r="G31" s="783"/>
      <c r="H31" s="783"/>
      <c r="I31" s="782" t="s">
        <v>179</v>
      </c>
      <c r="J31" s="784"/>
      <c r="K31" s="202"/>
      <c r="M31" s="56"/>
      <c r="N31" s="56"/>
    </row>
    <row r="32" spans="1:14" ht="25.5">
      <c r="A32" s="220" t="s">
        <v>151</v>
      </c>
      <c r="B32" s="280" t="s">
        <v>152</v>
      </c>
      <c r="C32" s="216" t="s">
        <v>621</v>
      </c>
      <c r="D32" s="73" t="s">
        <v>582</v>
      </c>
      <c r="E32" s="179"/>
      <c r="F32" s="73" t="s">
        <v>621</v>
      </c>
      <c r="G32" s="73" t="s">
        <v>582</v>
      </c>
      <c r="H32" s="179"/>
      <c r="I32" s="73" t="s">
        <v>621</v>
      </c>
      <c r="J32" s="209" t="s">
        <v>582</v>
      </c>
      <c r="K32" s="176"/>
      <c r="M32" s="56"/>
      <c r="N32" s="56"/>
    </row>
    <row r="33" spans="1:14" ht="12.75">
      <c r="A33" s="240" t="s">
        <v>86</v>
      </c>
      <c r="B33" s="281" t="s">
        <v>153</v>
      </c>
      <c r="C33" s="67">
        <v>9000</v>
      </c>
      <c r="D33" s="67">
        <v>9000</v>
      </c>
      <c r="E33" s="67"/>
      <c r="F33" s="203">
        <v>185277</v>
      </c>
      <c r="G33" s="25">
        <v>187897</v>
      </c>
      <c r="H33" s="25"/>
      <c r="I33" s="616">
        <v>10700</v>
      </c>
      <c r="J33" s="673">
        <v>13234</v>
      </c>
      <c r="K33" s="205"/>
      <c r="M33" s="56"/>
      <c r="N33" s="56"/>
    </row>
    <row r="34" spans="1:14" ht="12.75">
      <c r="A34" s="240" t="s">
        <v>90</v>
      </c>
      <c r="B34" s="281" t="s">
        <v>154</v>
      </c>
      <c r="C34" s="26">
        <v>37800</v>
      </c>
      <c r="D34" s="26">
        <v>37800</v>
      </c>
      <c r="E34" s="26"/>
      <c r="F34" s="203">
        <v>341825</v>
      </c>
      <c r="G34" s="25">
        <v>350214</v>
      </c>
      <c r="H34" s="25"/>
      <c r="I34" s="616">
        <v>7130</v>
      </c>
      <c r="J34" s="673">
        <v>19676</v>
      </c>
      <c r="K34" s="205"/>
      <c r="M34" s="56"/>
      <c r="N34" s="56"/>
    </row>
    <row r="35" spans="1:14" ht="12.75">
      <c r="A35" s="736" t="s">
        <v>155</v>
      </c>
      <c r="B35" s="281" t="s">
        <v>156</v>
      </c>
      <c r="C35" s="26"/>
      <c r="D35" s="26"/>
      <c r="E35" s="26"/>
      <c r="F35" s="203">
        <v>262724</v>
      </c>
      <c r="G35" s="25">
        <v>272189</v>
      </c>
      <c r="H35" s="25"/>
      <c r="I35" s="616">
        <v>3444</v>
      </c>
      <c r="J35" s="673">
        <v>5689</v>
      </c>
      <c r="K35" s="205"/>
      <c r="M35" s="56"/>
      <c r="N35" s="56"/>
    </row>
    <row r="36" spans="1:14" ht="12.75">
      <c r="A36" s="734"/>
      <c r="B36" s="281" t="s">
        <v>157</v>
      </c>
      <c r="C36" s="25"/>
      <c r="D36" s="25"/>
      <c r="E36" s="25"/>
      <c r="F36" s="203">
        <v>50410</v>
      </c>
      <c r="G36" s="25">
        <v>51281</v>
      </c>
      <c r="H36" s="25"/>
      <c r="I36" s="616"/>
      <c r="J36" s="673">
        <v>515</v>
      </c>
      <c r="K36" s="205"/>
      <c r="M36" s="56"/>
      <c r="N36" s="56"/>
    </row>
    <row r="37" spans="1:14" ht="12.75">
      <c r="A37" s="734"/>
      <c r="B37" s="282" t="s">
        <v>316</v>
      </c>
      <c r="C37" s="25"/>
      <c r="D37" s="25"/>
      <c r="E37" s="25"/>
      <c r="F37" s="203">
        <v>25976</v>
      </c>
      <c r="G37" s="25">
        <v>26844</v>
      </c>
      <c r="H37" s="25"/>
      <c r="I37" s="616"/>
      <c r="J37" s="673"/>
      <c r="K37" s="205"/>
      <c r="M37" s="56"/>
      <c r="N37" s="56"/>
    </row>
    <row r="38" spans="1:14" ht="12.75">
      <c r="A38" s="734"/>
      <c r="B38" s="281" t="s">
        <v>358</v>
      </c>
      <c r="C38" s="26"/>
      <c r="D38" s="26"/>
      <c r="E38" s="26"/>
      <c r="F38" s="203">
        <v>169002</v>
      </c>
      <c r="G38" s="25">
        <v>172002</v>
      </c>
      <c r="H38" s="25"/>
      <c r="I38" s="616">
        <v>270</v>
      </c>
      <c r="J38" s="673">
        <v>1620</v>
      </c>
      <c r="K38" s="205"/>
      <c r="M38" s="56"/>
      <c r="N38" s="56"/>
    </row>
    <row r="39" spans="1:14" ht="12.75">
      <c r="A39" s="735"/>
      <c r="B39" s="281" t="s">
        <v>333</v>
      </c>
      <c r="C39" s="25"/>
      <c r="D39" s="25"/>
      <c r="E39" s="25"/>
      <c r="F39" s="203">
        <v>24769</v>
      </c>
      <c r="G39" s="25">
        <v>26904</v>
      </c>
      <c r="H39" s="25"/>
      <c r="I39" s="616">
        <v>4000</v>
      </c>
      <c r="J39" s="673">
        <v>4566</v>
      </c>
      <c r="K39" s="205"/>
      <c r="M39" s="56"/>
      <c r="N39" s="56"/>
    </row>
    <row r="40" spans="1:14" ht="12.75">
      <c r="A40" s="740" t="s">
        <v>158</v>
      </c>
      <c r="B40" s="281" t="s">
        <v>160</v>
      </c>
      <c r="C40" s="26"/>
      <c r="D40" s="26"/>
      <c r="E40" s="26"/>
      <c r="F40" s="203">
        <v>205469</v>
      </c>
      <c r="G40" s="25">
        <v>208187</v>
      </c>
      <c r="H40" s="25"/>
      <c r="I40" s="616">
        <v>1695</v>
      </c>
      <c r="J40" s="673">
        <v>2285</v>
      </c>
      <c r="K40" s="205"/>
      <c r="M40" s="56"/>
      <c r="N40" s="56"/>
    </row>
    <row r="41" spans="1:14" ht="12.75">
      <c r="A41" s="740"/>
      <c r="B41" s="282" t="s">
        <v>315</v>
      </c>
      <c r="C41" s="26"/>
      <c r="D41" s="26"/>
      <c r="E41" s="26"/>
      <c r="F41" s="203">
        <v>9233</v>
      </c>
      <c r="G41" s="25">
        <v>9435</v>
      </c>
      <c r="H41" s="25"/>
      <c r="I41" s="616"/>
      <c r="J41" s="673"/>
      <c r="K41" s="205"/>
      <c r="M41" s="56"/>
      <c r="N41" s="56"/>
    </row>
    <row r="42" spans="1:14" ht="12.75">
      <c r="A42" s="240" t="s">
        <v>159</v>
      </c>
      <c r="B42" s="281" t="s">
        <v>334</v>
      </c>
      <c r="C42" s="26">
        <v>13200</v>
      </c>
      <c r="D42" s="26">
        <v>13200</v>
      </c>
      <c r="E42" s="26"/>
      <c r="F42" s="203">
        <v>149075</v>
      </c>
      <c r="G42" s="25">
        <v>152110</v>
      </c>
      <c r="H42" s="25"/>
      <c r="I42" s="616">
        <v>12756</v>
      </c>
      <c r="J42" s="673">
        <v>13056</v>
      </c>
      <c r="K42" s="205"/>
      <c r="M42" s="56"/>
      <c r="N42" s="56"/>
    </row>
    <row r="43" spans="1:14" ht="12.75">
      <c r="A43" s="240" t="s">
        <v>161</v>
      </c>
      <c r="B43" s="281" t="s">
        <v>162</v>
      </c>
      <c r="C43" s="26"/>
      <c r="D43" s="26"/>
      <c r="E43" s="26"/>
      <c r="F43" s="203">
        <v>105126</v>
      </c>
      <c r="G43" s="25">
        <v>103981</v>
      </c>
      <c r="H43" s="25"/>
      <c r="I43" s="616">
        <v>10508</v>
      </c>
      <c r="J43" s="673">
        <v>10492</v>
      </c>
      <c r="K43" s="205"/>
      <c r="M43" s="56"/>
      <c r="N43" s="56"/>
    </row>
    <row r="44" spans="1:14" ht="12.75">
      <c r="A44" s="240" t="s">
        <v>163</v>
      </c>
      <c r="B44" s="281" t="s">
        <v>164</v>
      </c>
      <c r="C44" s="26"/>
      <c r="D44" s="26"/>
      <c r="E44" s="26"/>
      <c r="F44" s="203">
        <v>74940</v>
      </c>
      <c r="G44" s="25">
        <v>75897</v>
      </c>
      <c r="H44" s="25"/>
      <c r="I44" s="616">
        <v>283</v>
      </c>
      <c r="J44" s="673">
        <v>326</v>
      </c>
      <c r="K44" s="205"/>
      <c r="M44" s="56"/>
      <c r="N44" s="56"/>
    </row>
    <row r="45" spans="1:14" ht="12.75">
      <c r="A45" s="736" t="s">
        <v>165</v>
      </c>
      <c r="B45" s="281" t="s">
        <v>166</v>
      </c>
      <c r="C45" s="26"/>
      <c r="D45" s="26"/>
      <c r="E45" s="26"/>
      <c r="F45" s="203">
        <v>45866</v>
      </c>
      <c r="G45" s="25">
        <v>46315</v>
      </c>
      <c r="H45" s="25"/>
      <c r="I45" s="616">
        <v>137</v>
      </c>
      <c r="J45" s="673">
        <v>138</v>
      </c>
      <c r="K45" s="205"/>
      <c r="M45" s="56"/>
      <c r="N45" s="56"/>
    </row>
    <row r="46" spans="1:14" ht="12.75">
      <c r="A46" s="734"/>
      <c r="B46" s="281" t="s">
        <v>167</v>
      </c>
      <c r="C46" s="25"/>
      <c r="D46" s="25"/>
      <c r="E46" s="25"/>
      <c r="F46" s="203">
        <v>12691</v>
      </c>
      <c r="G46" s="25">
        <v>12918</v>
      </c>
      <c r="H46" s="25"/>
      <c r="I46" s="616">
        <v>127</v>
      </c>
      <c r="J46" s="673">
        <v>127</v>
      </c>
      <c r="K46" s="205"/>
      <c r="M46" s="56"/>
      <c r="N46" s="56"/>
    </row>
    <row r="47" spans="1:14" ht="12.75">
      <c r="A47" s="734"/>
      <c r="B47" s="281" t="s">
        <v>360</v>
      </c>
      <c r="C47" s="26"/>
      <c r="D47" s="26"/>
      <c r="E47" s="26"/>
      <c r="F47" s="203">
        <v>14087</v>
      </c>
      <c r="G47" s="25">
        <v>14533</v>
      </c>
      <c r="H47" s="25"/>
      <c r="I47" s="616">
        <v>53</v>
      </c>
      <c r="J47" s="673">
        <v>53</v>
      </c>
      <c r="K47" s="205"/>
      <c r="M47" s="56"/>
      <c r="N47" s="56"/>
    </row>
    <row r="48" spans="1:14" ht="15.75" customHeight="1">
      <c r="A48" s="735"/>
      <c r="B48" s="281" t="s">
        <v>169</v>
      </c>
      <c r="C48" s="25"/>
      <c r="D48" s="25"/>
      <c r="E48" s="25"/>
      <c r="F48" s="203">
        <v>15321</v>
      </c>
      <c r="G48" s="25">
        <v>15560</v>
      </c>
      <c r="H48" s="25"/>
      <c r="I48" s="616">
        <v>89</v>
      </c>
      <c r="J48" s="673">
        <v>89</v>
      </c>
      <c r="K48" s="205"/>
      <c r="M48" s="56"/>
      <c r="N48" s="56"/>
    </row>
    <row r="49" spans="1:14" ht="12.75">
      <c r="A49" s="240" t="s">
        <v>168</v>
      </c>
      <c r="B49" s="281" t="s">
        <v>171</v>
      </c>
      <c r="C49" s="26"/>
      <c r="D49" s="26"/>
      <c r="E49" s="26"/>
      <c r="F49" s="203">
        <v>256415</v>
      </c>
      <c r="G49" s="25">
        <v>260652</v>
      </c>
      <c r="H49" s="25"/>
      <c r="I49" s="616">
        <v>19192</v>
      </c>
      <c r="J49" s="673">
        <v>22300</v>
      </c>
      <c r="K49" s="205"/>
      <c r="M49" s="56"/>
      <c r="N49" s="56"/>
    </row>
    <row r="50" spans="1:14" s="11" customFormat="1" ht="12.75">
      <c r="A50" s="240">
        <v>10</v>
      </c>
      <c r="B50" s="281" t="s">
        <v>385</v>
      </c>
      <c r="C50" s="26">
        <v>2700</v>
      </c>
      <c r="D50" s="26">
        <v>2700</v>
      </c>
      <c r="E50" s="26"/>
      <c r="F50" s="203">
        <v>24978</v>
      </c>
      <c r="G50" s="25">
        <v>25318</v>
      </c>
      <c r="H50" s="25"/>
      <c r="I50" s="616">
        <v>1912</v>
      </c>
      <c r="J50" s="673">
        <v>5123</v>
      </c>
      <c r="K50" s="205"/>
      <c r="L50"/>
      <c r="N50" s="56"/>
    </row>
    <row r="51" spans="1:21" ht="13.5" thickBot="1">
      <c r="A51" s="241" t="s">
        <v>172</v>
      </c>
      <c r="B51" s="283" t="s">
        <v>275</v>
      </c>
      <c r="C51" s="75">
        <v>58342</v>
      </c>
      <c r="D51" s="75">
        <v>58342</v>
      </c>
      <c r="E51" s="75"/>
      <c r="F51" s="204"/>
      <c r="G51" s="76"/>
      <c r="H51" s="76"/>
      <c r="I51" s="616">
        <v>33703</v>
      </c>
      <c r="J51" s="674">
        <v>33307</v>
      </c>
      <c r="K51" s="205"/>
      <c r="L51" s="11"/>
      <c r="M51" s="56"/>
      <c r="N51" s="56"/>
      <c r="O51" s="56"/>
      <c r="P51" s="56"/>
      <c r="Q51" s="56"/>
      <c r="R51" s="56"/>
      <c r="S51" s="56"/>
      <c r="T51" s="56"/>
      <c r="U51" s="56"/>
    </row>
    <row r="52" spans="1:11" ht="13.5" thickBot="1">
      <c r="A52" s="278"/>
      <c r="B52" s="284" t="s">
        <v>174</v>
      </c>
      <c r="C52" s="217">
        <f aca="true" t="shared" si="2" ref="C52:I52">SUM(C33:C51)</f>
        <v>121042</v>
      </c>
      <c r="D52" s="83">
        <f>SUM(D33:D51)</f>
        <v>121042</v>
      </c>
      <c r="E52" s="83">
        <f t="shared" si="2"/>
        <v>0</v>
      </c>
      <c r="F52" s="83">
        <f>SUM(F33:F51)</f>
        <v>1973184</v>
      </c>
      <c r="G52" s="83">
        <f>SUM(G33:G51)</f>
        <v>2012237</v>
      </c>
      <c r="H52" s="83">
        <f t="shared" si="2"/>
        <v>0</v>
      </c>
      <c r="I52" s="181">
        <f t="shared" si="2"/>
        <v>105999</v>
      </c>
      <c r="J52" s="287">
        <f>SUM(J33:J51)</f>
        <v>132596</v>
      </c>
      <c r="K52" s="160"/>
    </row>
    <row r="53" spans="1:11" ht="13.5" thickBot="1">
      <c r="A53" s="279" t="s">
        <v>173</v>
      </c>
      <c r="B53" s="285" t="s">
        <v>176</v>
      </c>
      <c r="C53" s="218"/>
      <c r="D53" s="80"/>
      <c r="E53" s="80"/>
      <c r="F53" s="81"/>
      <c r="G53" s="81">
        <v>15966</v>
      </c>
      <c r="H53" s="81"/>
      <c r="I53" s="275">
        <v>37175</v>
      </c>
      <c r="J53" s="295">
        <v>38956</v>
      </c>
      <c r="K53" s="205"/>
    </row>
    <row r="54" spans="1:11" ht="13.5" thickBot="1">
      <c r="A54" s="212"/>
      <c r="B54" s="213" t="s">
        <v>177</v>
      </c>
      <c r="C54" s="219">
        <f aca="true" t="shared" si="3" ref="C54:I54">SUM(C52:C53)</f>
        <v>121042</v>
      </c>
      <c r="D54" s="456">
        <f>SUM(D52:D53)</f>
        <v>121042</v>
      </c>
      <c r="E54" s="214">
        <f t="shared" si="3"/>
        <v>0</v>
      </c>
      <c r="F54" s="214">
        <f t="shared" si="3"/>
        <v>1973184</v>
      </c>
      <c r="G54" s="214">
        <f>SUM(G52:G53)</f>
        <v>2028203</v>
      </c>
      <c r="H54" s="214">
        <f t="shared" si="3"/>
        <v>0</v>
      </c>
      <c r="I54" s="615">
        <f t="shared" si="3"/>
        <v>143174</v>
      </c>
      <c r="J54" s="289">
        <f>SUM(J52:J53)</f>
        <v>171552</v>
      </c>
      <c r="K54" s="144"/>
    </row>
    <row r="55" spans="1:11" ht="16.5" thickTop="1">
      <c r="A55" s="12"/>
      <c r="B55" s="13"/>
      <c r="C55" s="14"/>
      <c r="D55" s="14"/>
      <c r="E55" s="14"/>
      <c r="F55" s="14"/>
      <c r="G55" s="14"/>
      <c r="H55" s="144"/>
      <c r="I55" s="14"/>
      <c r="J55" s="14"/>
      <c r="K55" s="14"/>
    </row>
    <row r="56" spans="1:11" ht="15.75">
      <c r="A56" s="12"/>
      <c r="B56" s="13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5.75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</row>
    <row r="58" spans="1:11" ht="13.5" thickBot="1">
      <c r="A58" s="43"/>
      <c r="B58" s="43" t="s">
        <v>266</v>
      </c>
      <c r="C58" s="43"/>
      <c r="D58" s="43" t="s">
        <v>364</v>
      </c>
      <c r="E58" s="43"/>
      <c r="F58" s="43"/>
      <c r="G58" s="43"/>
      <c r="H58" s="43"/>
      <c r="I58" s="43"/>
      <c r="J58" s="43"/>
      <c r="K58" s="43"/>
    </row>
    <row r="59" spans="1:11" ht="15.75" customHeight="1" thickTop="1">
      <c r="A59" s="215"/>
      <c r="B59" s="793" t="s">
        <v>180</v>
      </c>
      <c r="C59" s="793"/>
      <c r="D59" s="793"/>
      <c r="E59" s="794"/>
      <c r="F59" s="43"/>
      <c r="G59" s="43"/>
      <c r="H59" s="43"/>
      <c r="I59" s="43"/>
      <c r="J59" s="43"/>
      <c r="K59" s="43"/>
    </row>
    <row r="60" spans="1:11" ht="25.5">
      <c r="A60" s="187" t="s">
        <v>151</v>
      </c>
      <c r="B60" s="73" t="s">
        <v>152</v>
      </c>
      <c r="C60" s="73" t="s">
        <v>621</v>
      </c>
      <c r="D60" s="73" t="s">
        <v>582</v>
      </c>
      <c r="E60" s="209"/>
      <c r="F60" s="43"/>
      <c r="G60" s="43"/>
      <c r="H60" s="43"/>
      <c r="I60" s="43"/>
      <c r="J60" s="43"/>
      <c r="K60" s="43"/>
    </row>
    <row r="61" spans="1:11" ht="12.75">
      <c r="A61" s="197" t="s">
        <v>86</v>
      </c>
      <c r="B61" s="141" t="s">
        <v>153</v>
      </c>
      <c r="C61" s="25">
        <f aca="true" t="shared" si="4" ref="C61:C79">C6+F6+I6+C33+F33+I33</f>
        <v>237201</v>
      </c>
      <c r="D61" s="67">
        <f aca="true" t="shared" si="5" ref="D61:D79">D6+G6+J6+D33+G33+J33</f>
        <v>242355</v>
      </c>
      <c r="E61" s="290"/>
      <c r="F61" s="43"/>
      <c r="G61" s="43"/>
      <c r="H61" s="43"/>
      <c r="I61" s="43"/>
      <c r="J61" s="43"/>
      <c r="K61" s="43"/>
    </row>
    <row r="62" spans="1:11" ht="12.75">
      <c r="A62" s="197" t="s">
        <v>90</v>
      </c>
      <c r="B62" s="141" t="s">
        <v>154</v>
      </c>
      <c r="C62" s="25">
        <f t="shared" si="4"/>
        <v>550805</v>
      </c>
      <c r="D62" s="67">
        <f t="shared" si="5"/>
        <v>571740</v>
      </c>
      <c r="E62" s="290"/>
      <c r="F62" s="43"/>
      <c r="G62" s="43"/>
      <c r="H62" s="43"/>
      <c r="I62" s="43"/>
      <c r="J62" s="43"/>
      <c r="K62" s="43"/>
    </row>
    <row r="63" spans="1:11" ht="12.75">
      <c r="A63" s="737" t="s">
        <v>155</v>
      </c>
      <c r="B63" s="141" t="s">
        <v>156</v>
      </c>
      <c r="C63" s="25">
        <f t="shared" si="4"/>
        <v>272118</v>
      </c>
      <c r="D63" s="67">
        <f t="shared" si="5"/>
        <v>283828</v>
      </c>
      <c r="E63" s="290"/>
      <c r="F63" s="43"/>
      <c r="G63" s="43"/>
      <c r="H63" s="43"/>
      <c r="I63" s="43"/>
      <c r="J63" s="43"/>
      <c r="K63" s="43"/>
    </row>
    <row r="64" spans="1:11" ht="12.75">
      <c r="A64" s="738"/>
      <c r="B64" s="141" t="s">
        <v>157</v>
      </c>
      <c r="C64" s="25">
        <f t="shared" si="4"/>
        <v>52810</v>
      </c>
      <c r="D64" s="67">
        <f t="shared" si="5"/>
        <v>54196</v>
      </c>
      <c r="E64" s="290"/>
      <c r="F64" s="43"/>
      <c r="G64" s="43"/>
      <c r="H64" s="43"/>
      <c r="I64" s="43"/>
      <c r="J64" s="43"/>
      <c r="K64" s="43"/>
    </row>
    <row r="65" spans="1:11" ht="12.75">
      <c r="A65" s="738"/>
      <c r="B65" s="74" t="s">
        <v>316</v>
      </c>
      <c r="C65" s="25">
        <f t="shared" si="4"/>
        <v>25976</v>
      </c>
      <c r="D65" s="67">
        <f t="shared" si="5"/>
        <v>26844</v>
      </c>
      <c r="E65" s="290"/>
      <c r="F65" s="43"/>
      <c r="G65" s="43"/>
      <c r="H65" s="43"/>
      <c r="I65" s="43"/>
      <c r="J65" s="43"/>
      <c r="K65" s="43"/>
    </row>
    <row r="66" spans="1:11" ht="12.75">
      <c r="A66" s="738"/>
      <c r="B66" s="141" t="s">
        <v>358</v>
      </c>
      <c r="C66" s="25">
        <f t="shared" si="4"/>
        <v>173922</v>
      </c>
      <c r="D66" s="67">
        <f t="shared" si="5"/>
        <v>178272</v>
      </c>
      <c r="E66" s="290"/>
      <c r="F66" s="43"/>
      <c r="G66" s="43"/>
      <c r="H66" s="43"/>
      <c r="I66" s="43"/>
      <c r="J66" s="43"/>
      <c r="K66" s="43"/>
    </row>
    <row r="67" spans="1:11" ht="12.75">
      <c r="A67" s="778"/>
      <c r="B67" s="141" t="s">
        <v>333</v>
      </c>
      <c r="C67" s="25">
        <f t="shared" si="4"/>
        <v>67228</v>
      </c>
      <c r="D67" s="67">
        <f t="shared" si="5"/>
        <v>69929</v>
      </c>
      <c r="E67" s="290"/>
      <c r="F67" s="43"/>
      <c r="G67" s="43"/>
      <c r="H67" s="43"/>
      <c r="I67" s="43"/>
      <c r="J67" s="43"/>
      <c r="K67" s="43"/>
    </row>
    <row r="68" spans="1:11" ht="12.75">
      <c r="A68" s="741" t="s">
        <v>158</v>
      </c>
      <c r="B68" s="141" t="s">
        <v>160</v>
      </c>
      <c r="C68" s="25">
        <f t="shared" si="4"/>
        <v>225466</v>
      </c>
      <c r="D68" s="67">
        <f t="shared" si="5"/>
        <v>228774</v>
      </c>
      <c r="E68" s="290"/>
      <c r="F68" s="43"/>
      <c r="G68" s="43"/>
      <c r="H68" s="43"/>
      <c r="I68" s="43"/>
      <c r="J68" s="43"/>
      <c r="K68" s="43"/>
    </row>
    <row r="69" spans="1:11" ht="12.75">
      <c r="A69" s="741"/>
      <c r="B69" s="74" t="s">
        <v>315</v>
      </c>
      <c r="C69" s="25">
        <f t="shared" si="4"/>
        <v>9233</v>
      </c>
      <c r="D69" s="67">
        <f t="shared" si="5"/>
        <v>9435</v>
      </c>
      <c r="E69" s="290"/>
      <c r="F69" s="43"/>
      <c r="G69" s="43"/>
      <c r="H69" s="43"/>
      <c r="I69" s="43"/>
      <c r="J69" s="43"/>
      <c r="K69" s="43"/>
    </row>
    <row r="70" spans="1:11" ht="12.75">
      <c r="A70" s="197" t="s">
        <v>159</v>
      </c>
      <c r="B70" s="141" t="s">
        <v>334</v>
      </c>
      <c r="C70" s="25">
        <f t="shared" si="4"/>
        <v>182803</v>
      </c>
      <c r="D70" s="67">
        <f t="shared" si="5"/>
        <v>186138</v>
      </c>
      <c r="E70" s="290"/>
      <c r="F70" s="43"/>
      <c r="G70" s="43"/>
      <c r="H70" s="43"/>
      <c r="I70" s="43"/>
      <c r="J70" s="43"/>
      <c r="K70" s="43"/>
    </row>
    <row r="71" spans="1:11" ht="12.75">
      <c r="A71" s="197" t="s">
        <v>161</v>
      </c>
      <c r="B71" s="141" t="s">
        <v>162</v>
      </c>
      <c r="C71" s="25">
        <f t="shared" si="4"/>
        <v>247854</v>
      </c>
      <c r="D71" s="67">
        <f t="shared" si="5"/>
        <v>246693</v>
      </c>
      <c r="E71" s="290"/>
      <c r="F71" s="43"/>
      <c r="G71" s="43"/>
      <c r="H71" s="43"/>
      <c r="I71" s="43"/>
      <c r="J71" s="43"/>
      <c r="K71" s="43"/>
    </row>
    <row r="72" spans="1:11" ht="12.75">
      <c r="A72" s="197" t="s">
        <v>163</v>
      </c>
      <c r="B72" s="141" t="s">
        <v>164</v>
      </c>
      <c r="C72" s="25">
        <f t="shared" si="4"/>
        <v>124853</v>
      </c>
      <c r="D72" s="67">
        <f t="shared" si="5"/>
        <v>125853</v>
      </c>
      <c r="E72" s="290"/>
      <c r="F72" s="43"/>
      <c r="G72" s="43"/>
      <c r="H72" s="43"/>
      <c r="I72" s="43"/>
      <c r="J72" s="43"/>
      <c r="K72" s="43"/>
    </row>
    <row r="73" spans="1:11" ht="12.75">
      <c r="A73" s="737" t="s">
        <v>165</v>
      </c>
      <c r="B73" s="141" t="s">
        <v>166</v>
      </c>
      <c r="C73" s="25">
        <f t="shared" si="4"/>
        <v>60043</v>
      </c>
      <c r="D73" s="67">
        <f t="shared" si="5"/>
        <v>60493</v>
      </c>
      <c r="E73" s="290"/>
      <c r="F73" s="43"/>
      <c r="G73" s="43"/>
      <c r="H73" s="43"/>
      <c r="I73" s="43"/>
      <c r="J73" s="43"/>
      <c r="K73" s="43"/>
    </row>
    <row r="74" spans="1:11" ht="12.75">
      <c r="A74" s="738"/>
      <c r="B74" s="141" t="s">
        <v>167</v>
      </c>
      <c r="C74" s="25">
        <f t="shared" si="4"/>
        <v>25464</v>
      </c>
      <c r="D74" s="67">
        <f t="shared" si="5"/>
        <v>25691</v>
      </c>
      <c r="E74" s="290"/>
      <c r="F74" s="43"/>
      <c r="G74" s="43"/>
      <c r="H74" s="43"/>
      <c r="I74" s="43"/>
      <c r="J74" s="43"/>
      <c r="K74" s="43"/>
    </row>
    <row r="75" spans="1:11" ht="12.75">
      <c r="A75" s="738"/>
      <c r="B75" s="141" t="s">
        <v>360</v>
      </c>
      <c r="C75" s="25">
        <f t="shared" si="4"/>
        <v>32060</v>
      </c>
      <c r="D75" s="67">
        <f t="shared" si="5"/>
        <v>32506</v>
      </c>
      <c r="E75" s="290"/>
      <c r="F75" s="43"/>
      <c r="G75" s="43"/>
      <c r="H75" s="43"/>
      <c r="I75" s="43"/>
      <c r="J75" s="43"/>
      <c r="K75" s="43"/>
    </row>
    <row r="76" spans="1:11" ht="16.5" customHeight="1">
      <c r="A76" s="778"/>
      <c r="B76" s="141" t="s">
        <v>169</v>
      </c>
      <c r="C76" s="25">
        <f t="shared" si="4"/>
        <v>15410</v>
      </c>
      <c r="D76" s="67">
        <f t="shared" si="5"/>
        <v>15649</v>
      </c>
      <c r="E76" s="290"/>
      <c r="F76" s="43"/>
      <c r="G76" s="43"/>
      <c r="H76" s="43"/>
      <c r="I76" s="43"/>
      <c r="J76" s="43"/>
      <c r="K76" s="43"/>
    </row>
    <row r="77" spans="1:11" ht="12.75">
      <c r="A77" s="197" t="s">
        <v>168</v>
      </c>
      <c r="B77" s="141" t="s">
        <v>171</v>
      </c>
      <c r="C77" s="25">
        <f t="shared" si="4"/>
        <v>278607</v>
      </c>
      <c r="D77" s="67">
        <f t="shared" si="5"/>
        <v>285952</v>
      </c>
      <c r="E77" s="290"/>
      <c r="F77" s="43"/>
      <c r="G77" s="43"/>
      <c r="H77" s="43"/>
      <c r="I77" s="43"/>
      <c r="J77" s="43"/>
      <c r="K77" s="43"/>
    </row>
    <row r="78" spans="1:12" s="11" customFormat="1" ht="12.75">
      <c r="A78" s="197">
        <v>10</v>
      </c>
      <c r="B78" s="141" t="s">
        <v>385</v>
      </c>
      <c r="C78" s="25">
        <f t="shared" si="4"/>
        <v>111092</v>
      </c>
      <c r="D78" s="67">
        <f t="shared" si="5"/>
        <v>114643</v>
      </c>
      <c r="E78" s="290"/>
      <c r="F78" s="43"/>
      <c r="G78" s="43"/>
      <c r="H78" s="43"/>
      <c r="I78" s="43"/>
      <c r="J78" s="43"/>
      <c r="K78" s="43"/>
      <c r="L78"/>
    </row>
    <row r="79" spans="1:12" ht="13.5" thickBot="1">
      <c r="A79" s="196" t="s">
        <v>172</v>
      </c>
      <c r="B79" s="142" t="s">
        <v>275</v>
      </c>
      <c r="C79" s="76">
        <f t="shared" si="4"/>
        <v>94545</v>
      </c>
      <c r="D79" s="274">
        <f t="shared" si="5"/>
        <v>94149</v>
      </c>
      <c r="E79" s="617"/>
      <c r="F79" s="43"/>
      <c r="G79" s="43"/>
      <c r="H79" s="43"/>
      <c r="I79" s="43"/>
      <c r="J79" s="43"/>
      <c r="K79" s="43"/>
      <c r="L79" s="11"/>
    </row>
    <row r="80" spans="1:11" ht="13.5" thickBot="1">
      <c r="A80" s="210"/>
      <c r="B80" s="78" t="s">
        <v>174</v>
      </c>
      <c r="C80" s="83">
        <f>SUM(C61:C79)</f>
        <v>2787490</v>
      </c>
      <c r="D80" s="83">
        <f>SUM(D61:D79)</f>
        <v>2853140</v>
      </c>
      <c r="E80" s="287">
        <f>SUM(E61:E79)</f>
        <v>0</v>
      </c>
      <c r="F80" s="43"/>
      <c r="G80" s="43"/>
      <c r="H80" s="43"/>
      <c r="I80" s="43"/>
      <c r="J80" s="43"/>
      <c r="K80" s="43"/>
    </row>
    <row r="81" spans="1:11" ht="12.75">
      <c r="A81" s="211" t="s">
        <v>173</v>
      </c>
      <c r="B81" s="618" t="s">
        <v>176</v>
      </c>
      <c r="C81" s="619">
        <f>C26+F26+I26+C53+F53+I53</f>
        <v>1696231</v>
      </c>
      <c r="D81" s="254">
        <f>D26+G26+J26+D53+G53+J53</f>
        <v>1713978</v>
      </c>
      <c r="E81" s="291"/>
      <c r="F81" s="43"/>
      <c r="G81" s="43"/>
      <c r="H81" s="43"/>
      <c r="I81" s="43"/>
      <c r="J81" s="43"/>
      <c r="K81" s="43"/>
    </row>
    <row r="82" spans="1:11" ht="13.5" thickBot="1">
      <c r="A82" s="212"/>
      <c r="B82" s="620" t="s">
        <v>177</v>
      </c>
      <c r="C82" s="621">
        <f>C80+C81</f>
        <v>4483721</v>
      </c>
      <c r="D82" s="253">
        <f>SUM(D80:D81)</f>
        <v>4567118</v>
      </c>
      <c r="E82" s="292">
        <f>SUM(E80:E81)</f>
        <v>0</v>
      </c>
      <c r="F82" s="43"/>
      <c r="G82" s="43"/>
      <c r="H82" s="43"/>
      <c r="I82" s="43"/>
      <c r="J82" s="43"/>
      <c r="K82" s="43"/>
    </row>
    <row r="83" spans="1:11" ht="13.5" thickTop="1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</row>
    <row r="84" spans="1:11" ht="12.7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</row>
    <row r="85" spans="1:11" ht="12.7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</row>
    <row r="86" spans="1:11" ht="12.7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</row>
    <row r="87" spans="1:11" ht="16.5" customHeight="1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</row>
    <row r="88" spans="1:11" ht="15.75" customHeight="1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</row>
    <row r="89" spans="1:11" ht="12.7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</row>
    <row r="90" spans="1:11" ht="12.7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</row>
    <row r="91" spans="1:11" ht="13.5" thickBot="1">
      <c r="A91" s="43"/>
      <c r="B91" s="43" t="s">
        <v>120</v>
      </c>
      <c r="C91" s="43"/>
      <c r="D91" s="43"/>
      <c r="E91" s="43"/>
      <c r="F91" s="43"/>
      <c r="G91" s="43"/>
      <c r="H91" s="43"/>
      <c r="I91" s="43"/>
      <c r="J91" s="43" t="s">
        <v>364</v>
      </c>
      <c r="K91" s="43"/>
    </row>
    <row r="92" spans="1:11" ht="15.75" customHeight="1" thickTop="1">
      <c r="A92" s="215"/>
      <c r="B92" s="222"/>
      <c r="C92" s="782" t="s">
        <v>181</v>
      </c>
      <c r="D92" s="783"/>
      <c r="E92" s="783"/>
      <c r="F92" s="782" t="s">
        <v>182</v>
      </c>
      <c r="G92" s="783"/>
      <c r="H92" s="783"/>
      <c r="I92" s="782" t="s">
        <v>183</v>
      </c>
      <c r="J92" s="784"/>
      <c r="K92" s="202"/>
    </row>
    <row r="93" spans="1:11" ht="25.5">
      <c r="A93" s="208" t="s">
        <v>151</v>
      </c>
      <c r="B93" s="73" t="s">
        <v>152</v>
      </c>
      <c r="C93" s="73" t="s">
        <v>621</v>
      </c>
      <c r="D93" s="73" t="s">
        <v>582</v>
      </c>
      <c r="E93" s="179"/>
      <c r="F93" s="73" t="s">
        <v>621</v>
      </c>
      <c r="G93" s="73" t="s">
        <v>582</v>
      </c>
      <c r="H93" s="179"/>
      <c r="I93" s="73" t="s">
        <v>621</v>
      </c>
      <c r="J93" s="209" t="s">
        <v>582</v>
      </c>
      <c r="K93" s="176"/>
    </row>
    <row r="94" spans="1:11" ht="12.75">
      <c r="A94" s="197" t="s">
        <v>86</v>
      </c>
      <c r="B94" s="141" t="s">
        <v>153</v>
      </c>
      <c r="C94" s="67">
        <v>121644</v>
      </c>
      <c r="D94" s="67">
        <v>123629</v>
      </c>
      <c r="E94" s="67"/>
      <c r="F94" s="203">
        <v>38410</v>
      </c>
      <c r="G94" s="25">
        <v>39045</v>
      </c>
      <c r="H94" s="25"/>
      <c r="I94" s="182">
        <v>59654</v>
      </c>
      <c r="J94" s="671">
        <v>62188</v>
      </c>
      <c r="K94" s="205"/>
    </row>
    <row r="95" spans="1:11" ht="12.75">
      <c r="A95" s="197" t="s">
        <v>90</v>
      </c>
      <c r="B95" s="141" t="s">
        <v>154</v>
      </c>
      <c r="C95" s="26">
        <v>272606</v>
      </c>
      <c r="D95" s="26">
        <v>278961</v>
      </c>
      <c r="E95" s="26"/>
      <c r="F95" s="203">
        <v>83969</v>
      </c>
      <c r="G95" s="25">
        <v>86003</v>
      </c>
      <c r="H95" s="25"/>
      <c r="I95" s="182">
        <v>160230</v>
      </c>
      <c r="J95" s="671">
        <v>172776</v>
      </c>
      <c r="K95" s="205"/>
    </row>
    <row r="96" spans="1:11" ht="12.75">
      <c r="A96" s="737" t="s">
        <v>155</v>
      </c>
      <c r="B96" s="141" t="s">
        <v>156</v>
      </c>
      <c r="C96" s="26">
        <v>183927</v>
      </c>
      <c r="D96" s="26">
        <v>189651</v>
      </c>
      <c r="E96" s="26"/>
      <c r="F96" s="203">
        <v>57104</v>
      </c>
      <c r="G96" s="25">
        <v>58935</v>
      </c>
      <c r="H96" s="25"/>
      <c r="I96" s="182">
        <v>23187</v>
      </c>
      <c r="J96" s="671">
        <v>27342</v>
      </c>
      <c r="K96" s="205"/>
    </row>
    <row r="97" spans="1:11" ht="12.75">
      <c r="A97" s="738"/>
      <c r="B97" s="141" t="s">
        <v>157</v>
      </c>
      <c r="C97" s="25">
        <v>33193</v>
      </c>
      <c r="D97" s="25">
        <v>33853</v>
      </c>
      <c r="E97" s="25"/>
      <c r="F97" s="203">
        <v>10122</v>
      </c>
      <c r="G97" s="25">
        <v>10333</v>
      </c>
      <c r="H97" s="25"/>
      <c r="I97" s="182">
        <v>8771</v>
      </c>
      <c r="J97" s="671">
        <v>9286</v>
      </c>
      <c r="K97" s="205"/>
    </row>
    <row r="98" spans="1:11" ht="12.75">
      <c r="A98" s="738"/>
      <c r="B98" s="74" t="s">
        <v>316</v>
      </c>
      <c r="C98" s="25">
        <v>17354</v>
      </c>
      <c r="D98" s="25">
        <v>18012</v>
      </c>
      <c r="E98" s="25"/>
      <c r="F98" s="203">
        <v>5408</v>
      </c>
      <c r="G98" s="25">
        <v>5618</v>
      </c>
      <c r="H98" s="25"/>
      <c r="I98" s="182">
        <v>2784</v>
      </c>
      <c r="J98" s="671">
        <v>2784</v>
      </c>
      <c r="K98" s="205"/>
    </row>
    <row r="99" spans="1:11" ht="12.75">
      <c r="A99" s="738"/>
      <c r="B99" s="141" t="s">
        <v>358</v>
      </c>
      <c r="C99" s="26">
        <v>119391</v>
      </c>
      <c r="D99" s="26">
        <v>120982</v>
      </c>
      <c r="E99" s="26"/>
      <c r="F99" s="203">
        <v>36839</v>
      </c>
      <c r="G99" s="25">
        <v>37348</v>
      </c>
      <c r="H99" s="25"/>
      <c r="I99" s="182">
        <v>15062</v>
      </c>
      <c r="J99" s="671">
        <v>16412</v>
      </c>
      <c r="K99" s="205"/>
    </row>
    <row r="100" spans="1:11" ht="12.75">
      <c r="A100" s="778"/>
      <c r="B100" s="141" t="s">
        <v>333</v>
      </c>
      <c r="C100" s="25">
        <v>41909</v>
      </c>
      <c r="D100" s="25">
        <v>43537</v>
      </c>
      <c r="E100" s="25"/>
      <c r="F100" s="203">
        <v>13166</v>
      </c>
      <c r="G100" s="25">
        <v>13673</v>
      </c>
      <c r="H100" s="25"/>
      <c r="I100" s="182">
        <v>10503</v>
      </c>
      <c r="J100" s="671">
        <v>11069</v>
      </c>
      <c r="K100" s="205"/>
    </row>
    <row r="101" spans="1:11" ht="12.75">
      <c r="A101" s="741" t="s">
        <v>158</v>
      </c>
      <c r="B101" s="141" t="s">
        <v>160</v>
      </c>
      <c r="C101" s="26">
        <v>133630</v>
      </c>
      <c r="D101" s="26">
        <v>135678</v>
      </c>
      <c r="E101" s="26"/>
      <c r="F101" s="203">
        <v>41958</v>
      </c>
      <c r="G101" s="25">
        <v>42628</v>
      </c>
      <c r="H101" s="25"/>
      <c r="I101" s="182">
        <v>47778</v>
      </c>
      <c r="J101" s="671">
        <v>48368</v>
      </c>
      <c r="K101" s="205"/>
    </row>
    <row r="102" spans="1:11" ht="12.75">
      <c r="A102" s="741"/>
      <c r="B102" s="74" t="s">
        <v>315</v>
      </c>
      <c r="C102" s="26">
        <v>6744</v>
      </c>
      <c r="D102" s="26">
        <v>6897</v>
      </c>
      <c r="E102" s="26"/>
      <c r="F102" s="203">
        <v>2139</v>
      </c>
      <c r="G102" s="25">
        <v>2188</v>
      </c>
      <c r="H102" s="25"/>
      <c r="I102" s="182">
        <v>350</v>
      </c>
      <c r="J102" s="671">
        <v>350</v>
      </c>
      <c r="K102" s="205"/>
    </row>
    <row r="103" spans="1:11" ht="12.75">
      <c r="A103" s="197" t="s">
        <v>159</v>
      </c>
      <c r="B103" s="141" t="s">
        <v>334</v>
      </c>
      <c r="C103" s="26">
        <v>106229</v>
      </c>
      <c r="D103" s="26">
        <v>108528</v>
      </c>
      <c r="E103" s="26"/>
      <c r="F103" s="203">
        <v>32794</v>
      </c>
      <c r="G103" s="25">
        <v>33530</v>
      </c>
      <c r="H103" s="25"/>
      <c r="I103" s="182">
        <v>23780</v>
      </c>
      <c r="J103" s="671">
        <v>24080</v>
      </c>
      <c r="K103" s="205"/>
    </row>
    <row r="104" spans="1:11" ht="12.75">
      <c r="A104" s="197" t="s">
        <v>161</v>
      </c>
      <c r="B104" s="141" t="s">
        <v>162</v>
      </c>
      <c r="C104" s="26">
        <v>124849</v>
      </c>
      <c r="D104" s="26">
        <v>123968</v>
      </c>
      <c r="E104" s="26"/>
      <c r="F104" s="203">
        <v>38295</v>
      </c>
      <c r="G104" s="25">
        <v>38031</v>
      </c>
      <c r="H104" s="25"/>
      <c r="I104" s="182">
        <v>84360</v>
      </c>
      <c r="J104" s="671">
        <v>84344</v>
      </c>
      <c r="K104" s="205"/>
    </row>
    <row r="105" spans="1:12" ht="12.75">
      <c r="A105" s="197" t="s">
        <v>163</v>
      </c>
      <c r="B105" s="141" t="s">
        <v>164</v>
      </c>
      <c r="C105" s="26">
        <v>37110</v>
      </c>
      <c r="D105" s="26">
        <v>37835</v>
      </c>
      <c r="E105" s="26"/>
      <c r="F105" s="203">
        <v>12120</v>
      </c>
      <c r="G105" s="25">
        <v>12352</v>
      </c>
      <c r="H105" s="25"/>
      <c r="I105" s="182">
        <v>60983</v>
      </c>
      <c r="J105" s="671">
        <v>61026</v>
      </c>
      <c r="K105" s="205"/>
      <c r="L105" s="243"/>
    </row>
    <row r="106" spans="1:11" ht="18" customHeight="1">
      <c r="A106" s="737" t="s">
        <v>165</v>
      </c>
      <c r="B106" s="141" t="s">
        <v>166</v>
      </c>
      <c r="C106" s="26">
        <v>17234</v>
      </c>
      <c r="D106" s="26">
        <v>17574</v>
      </c>
      <c r="E106" s="26"/>
      <c r="F106" s="203">
        <v>5207</v>
      </c>
      <c r="G106" s="25">
        <v>5316</v>
      </c>
      <c r="H106" s="25"/>
      <c r="I106" s="182">
        <v>30330</v>
      </c>
      <c r="J106" s="671">
        <v>30331</v>
      </c>
      <c r="K106" s="205"/>
    </row>
    <row r="107" spans="1:11" ht="12.75">
      <c r="A107" s="738"/>
      <c r="B107" s="141" t="s">
        <v>167</v>
      </c>
      <c r="C107" s="25">
        <v>12490</v>
      </c>
      <c r="D107" s="25">
        <v>12662</v>
      </c>
      <c r="E107" s="25"/>
      <c r="F107" s="203">
        <v>3837</v>
      </c>
      <c r="G107" s="25">
        <v>3892</v>
      </c>
      <c r="H107" s="25"/>
      <c r="I107" s="182">
        <v>8887</v>
      </c>
      <c r="J107" s="671">
        <v>8887</v>
      </c>
      <c r="K107" s="205"/>
    </row>
    <row r="108" spans="1:11" ht="12.75">
      <c r="A108" s="738"/>
      <c r="B108" s="141" t="s">
        <v>360</v>
      </c>
      <c r="C108" s="26">
        <v>15236</v>
      </c>
      <c r="D108" s="26">
        <v>15574</v>
      </c>
      <c r="E108" s="26"/>
      <c r="F108" s="203">
        <v>4646</v>
      </c>
      <c r="G108" s="25">
        <v>4754</v>
      </c>
      <c r="H108" s="25"/>
      <c r="I108" s="182">
        <v>12178</v>
      </c>
      <c r="J108" s="671">
        <v>12178</v>
      </c>
      <c r="K108" s="205"/>
    </row>
    <row r="109" spans="1:11" ht="12.75">
      <c r="A109" s="778"/>
      <c r="B109" s="141" t="s">
        <v>169</v>
      </c>
      <c r="C109" s="25">
        <v>8717</v>
      </c>
      <c r="D109" s="25">
        <v>8898</v>
      </c>
      <c r="E109" s="25"/>
      <c r="F109" s="203">
        <v>2627</v>
      </c>
      <c r="G109" s="25">
        <v>2685</v>
      </c>
      <c r="H109" s="25"/>
      <c r="I109" s="182">
        <v>4066</v>
      </c>
      <c r="J109" s="671">
        <v>4066</v>
      </c>
      <c r="K109" s="205"/>
    </row>
    <row r="110" spans="1:11" ht="12.75">
      <c r="A110" s="197" t="s">
        <v>168</v>
      </c>
      <c r="B110" s="141" t="s">
        <v>171</v>
      </c>
      <c r="C110" s="26">
        <v>186068</v>
      </c>
      <c r="D110" s="26">
        <v>189278</v>
      </c>
      <c r="E110" s="26"/>
      <c r="F110" s="203">
        <v>54875</v>
      </c>
      <c r="G110" s="25">
        <v>55902</v>
      </c>
      <c r="H110" s="25"/>
      <c r="I110" s="182">
        <v>34142</v>
      </c>
      <c r="J110" s="671">
        <v>37250</v>
      </c>
      <c r="K110" s="205"/>
    </row>
    <row r="111" spans="1:11" ht="12.75">
      <c r="A111" s="197">
        <v>10</v>
      </c>
      <c r="B111" s="141" t="s">
        <v>385</v>
      </c>
      <c r="C111" s="26">
        <v>35931</v>
      </c>
      <c r="D111" s="26">
        <v>38622</v>
      </c>
      <c r="E111" s="26"/>
      <c r="F111" s="203">
        <v>11613</v>
      </c>
      <c r="G111" s="25">
        <v>12473</v>
      </c>
      <c r="H111" s="25"/>
      <c r="I111" s="182">
        <v>56721</v>
      </c>
      <c r="J111" s="671">
        <v>56721</v>
      </c>
      <c r="K111" s="205"/>
    </row>
    <row r="112" spans="1:11" ht="13.5" thickBot="1">
      <c r="A112" s="196" t="s">
        <v>172</v>
      </c>
      <c r="B112" s="155" t="s">
        <v>275</v>
      </c>
      <c r="C112" s="72">
        <v>4398</v>
      </c>
      <c r="D112" s="72">
        <v>4398</v>
      </c>
      <c r="E112" s="72"/>
      <c r="F112" s="204">
        <v>1162</v>
      </c>
      <c r="G112" s="728">
        <v>1162</v>
      </c>
      <c r="H112" s="76"/>
      <c r="I112" s="622">
        <v>3725</v>
      </c>
      <c r="J112" s="672">
        <v>3725</v>
      </c>
      <c r="K112" s="205"/>
    </row>
    <row r="113" spans="1:11" ht="13.5" thickBot="1">
      <c r="A113" s="210"/>
      <c r="B113" s="78" t="s">
        <v>174</v>
      </c>
      <c r="C113" s="83">
        <f aca="true" t="shared" si="6" ref="C113:I113">SUM(C94:C112)</f>
        <v>1478660</v>
      </c>
      <c r="D113" s="83">
        <f>SUM(D94:D112)</f>
        <v>1508537</v>
      </c>
      <c r="E113" s="83">
        <f t="shared" si="6"/>
        <v>0</v>
      </c>
      <c r="F113" s="83">
        <f t="shared" si="6"/>
        <v>456291</v>
      </c>
      <c r="G113" s="83">
        <f>SUM(G94:G112)</f>
        <v>465868</v>
      </c>
      <c r="H113" s="83">
        <f t="shared" si="6"/>
        <v>0</v>
      </c>
      <c r="I113" s="181">
        <f t="shared" si="6"/>
        <v>647491</v>
      </c>
      <c r="J113" s="287">
        <f>SUM(J94:J112)</f>
        <v>673183</v>
      </c>
      <c r="K113" s="160"/>
    </row>
    <row r="114" spans="1:11" ht="13.5" thickBot="1">
      <c r="A114" s="211" t="s">
        <v>173</v>
      </c>
      <c r="B114" s="79" t="s">
        <v>176</v>
      </c>
      <c r="C114" s="80">
        <v>713149</v>
      </c>
      <c r="D114" s="80">
        <v>725244</v>
      </c>
      <c r="E114" s="80"/>
      <c r="F114" s="81">
        <v>232723</v>
      </c>
      <c r="G114" s="81">
        <v>236594</v>
      </c>
      <c r="H114" s="81"/>
      <c r="I114" s="275">
        <v>732834</v>
      </c>
      <c r="J114" s="295">
        <v>734615</v>
      </c>
      <c r="K114" s="205"/>
    </row>
    <row r="115" spans="1:11" ht="13.5" thickBot="1">
      <c r="A115" s="223"/>
      <c r="B115" s="224" t="s">
        <v>177</v>
      </c>
      <c r="C115" s="214">
        <f aca="true" t="shared" si="7" ref="C115:I115">SUM(C113:C114)</f>
        <v>2191809</v>
      </c>
      <c r="D115" s="214">
        <f>SUM(D113:D114)</f>
        <v>2233781</v>
      </c>
      <c r="E115" s="214">
        <f t="shared" si="7"/>
        <v>0</v>
      </c>
      <c r="F115" s="214">
        <f t="shared" si="7"/>
        <v>689014</v>
      </c>
      <c r="G115" s="214">
        <f>SUM(G113:G114)</f>
        <v>702462</v>
      </c>
      <c r="H115" s="214">
        <f t="shared" si="7"/>
        <v>0</v>
      </c>
      <c r="I115" s="615">
        <f t="shared" si="7"/>
        <v>1380325</v>
      </c>
      <c r="J115" s="289">
        <f>SUM(J113:J114)</f>
        <v>1407798</v>
      </c>
      <c r="K115" s="144"/>
    </row>
    <row r="116" spans="1:11" ht="13.5" thickTop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</row>
    <row r="117" spans="1:11" ht="12.7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</row>
    <row r="118" spans="1:11" ht="13.5" thickBot="1">
      <c r="A118" s="43"/>
      <c r="B118" s="43" t="s">
        <v>120</v>
      </c>
      <c r="C118" s="43"/>
      <c r="D118" s="43"/>
      <c r="E118" s="43"/>
      <c r="F118" s="43"/>
      <c r="G118" s="43"/>
      <c r="H118" s="43"/>
      <c r="I118" s="43"/>
      <c r="J118" s="43" t="s">
        <v>324</v>
      </c>
      <c r="K118" s="43"/>
    </row>
    <row r="119" spans="1:11" ht="15.75" customHeight="1" thickTop="1">
      <c r="A119" s="215"/>
      <c r="B119" s="222"/>
      <c r="C119" s="782" t="s">
        <v>184</v>
      </c>
      <c r="D119" s="783"/>
      <c r="E119" s="783"/>
      <c r="F119" s="782" t="s">
        <v>185</v>
      </c>
      <c r="G119" s="783"/>
      <c r="H119" s="783"/>
      <c r="I119" s="782" t="s">
        <v>186</v>
      </c>
      <c r="J119" s="784"/>
      <c r="K119" s="202"/>
    </row>
    <row r="120" spans="1:11" ht="25.5">
      <c r="A120" s="208" t="s">
        <v>151</v>
      </c>
      <c r="B120" s="73" t="s">
        <v>152</v>
      </c>
      <c r="C120" s="73" t="s">
        <v>621</v>
      </c>
      <c r="D120" s="73" t="s">
        <v>582</v>
      </c>
      <c r="E120" s="179"/>
      <c r="F120" s="73" t="s">
        <v>621</v>
      </c>
      <c r="G120" s="73" t="s">
        <v>582</v>
      </c>
      <c r="H120" s="179"/>
      <c r="I120" s="73" t="s">
        <v>621</v>
      </c>
      <c r="J120" s="209" t="s">
        <v>582</v>
      </c>
      <c r="K120" s="176"/>
    </row>
    <row r="121" spans="1:11" ht="12.75">
      <c r="A121" s="197" t="s">
        <v>86</v>
      </c>
      <c r="B121" s="141" t="s">
        <v>153</v>
      </c>
      <c r="C121" s="67">
        <v>1656</v>
      </c>
      <c r="D121" s="67">
        <v>1656</v>
      </c>
      <c r="E121" s="67"/>
      <c r="F121" s="203">
        <v>1197</v>
      </c>
      <c r="G121" s="203">
        <v>1197</v>
      </c>
      <c r="H121" s="25"/>
      <c r="I121" s="67">
        <v>3800</v>
      </c>
      <c r="J121" s="671">
        <v>3800</v>
      </c>
      <c r="K121" s="205"/>
    </row>
    <row r="122" spans="1:11" ht="12.75">
      <c r="A122" s="197" t="s">
        <v>90</v>
      </c>
      <c r="B122" s="141" t="s">
        <v>154</v>
      </c>
      <c r="C122" s="26">
        <v>4000</v>
      </c>
      <c r="D122" s="26">
        <v>4000</v>
      </c>
      <c r="E122" s="26"/>
      <c r="F122" s="203"/>
      <c r="G122" s="203"/>
      <c r="H122" s="25"/>
      <c r="I122" s="67">
        <v>30000</v>
      </c>
      <c r="J122" s="671">
        <v>30000</v>
      </c>
      <c r="K122" s="205"/>
    </row>
    <row r="123" spans="1:11" ht="12.75">
      <c r="A123" s="737" t="s">
        <v>155</v>
      </c>
      <c r="B123" s="141" t="s">
        <v>156</v>
      </c>
      <c r="C123" s="25">
        <v>5500</v>
      </c>
      <c r="D123" s="25">
        <v>5500</v>
      </c>
      <c r="E123" s="26"/>
      <c r="F123" s="203"/>
      <c r="G123" s="203"/>
      <c r="H123" s="25"/>
      <c r="I123" s="67">
        <v>2400</v>
      </c>
      <c r="J123" s="671">
        <v>2400</v>
      </c>
      <c r="K123" s="205"/>
    </row>
    <row r="124" spans="1:11" ht="12.75">
      <c r="A124" s="738"/>
      <c r="B124" s="141" t="s">
        <v>157</v>
      </c>
      <c r="C124" s="25">
        <v>100</v>
      </c>
      <c r="D124" s="25">
        <v>100</v>
      </c>
      <c r="E124" s="25"/>
      <c r="F124" s="203"/>
      <c r="G124" s="203"/>
      <c r="H124" s="25"/>
      <c r="I124" s="67">
        <v>624</v>
      </c>
      <c r="J124" s="671">
        <v>624</v>
      </c>
      <c r="K124" s="205"/>
    </row>
    <row r="125" spans="1:11" ht="12.75">
      <c r="A125" s="738"/>
      <c r="B125" s="74" t="s">
        <v>316</v>
      </c>
      <c r="C125" s="25">
        <v>430</v>
      </c>
      <c r="D125" s="25">
        <v>430</v>
      </c>
      <c r="E125" s="25"/>
      <c r="F125" s="203"/>
      <c r="G125" s="203"/>
      <c r="H125" s="25"/>
      <c r="I125" s="67"/>
      <c r="J125" s="671"/>
      <c r="K125" s="205"/>
    </row>
    <row r="126" spans="1:11" ht="12.75">
      <c r="A126" s="738"/>
      <c r="B126" s="141" t="s">
        <v>358</v>
      </c>
      <c r="C126" s="25">
        <v>2630</v>
      </c>
      <c r="D126" s="25">
        <v>2630</v>
      </c>
      <c r="E126" s="26"/>
      <c r="F126" s="203"/>
      <c r="G126" s="203">
        <v>900</v>
      </c>
      <c r="H126" s="25"/>
      <c r="I126" s="67"/>
      <c r="J126" s="671"/>
      <c r="K126" s="205"/>
    </row>
    <row r="127" spans="1:11" ht="12.75">
      <c r="A127" s="778"/>
      <c r="B127" s="141" t="s">
        <v>333</v>
      </c>
      <c r="C127" s="25"/>
      <c r="D127" s="25"/>
      <c r="E127" s="25"/>
      <c r="F127" s="203"/>
      <c r="G127" s="203"/>
      <c r="H127" s="25"/>
      <c r="I127" s="67"/>
      <c r="J127" s="671"/>
      <c r="K127" s="205"/>
    </row>
    <row r="128" spans="1:11" ht="12.75">
      <c r="A128" s="741" t="s">
        <v>158</v>
      </c>
      <c r="B128" s="141" t="s">
        <v>160</v>
      </c>
      <c r="C128" s="26"/>
      <c r="D128" s="26"/>
      <c r="E128" s="26"/>
      <c r="F128" s="203"/>
      <c r="G128" s="203"/>
      <c r="H128" s="25"/>
      <c r="I128" s="67">
        <v>2100</v>
      </c>
      <c r="J128" s="671">
        <v>2100</v>
      </c>
      <c r="K128" s="205"/>
    </row>
    <row r="129" spans="1:11" ht="12.75">
      <c r="A129" s="741"/>
      <c r="B129" s="74" t="s">
        <v>315</v>
      </c>
      <c r="C129" s="26"/>
      <c r="D129" s="26"/>
      <c r="E129" s="26"/>
      <c r="F129" s="203"/>
      <c r="G129" s="203"/>
      <c r="H129" s="25"/>
      <c r="I129" s="67"/>
      <c r="J129" s="671"/>
      <c r="K129" s="205"/>
    </row>
    <row r="130" spans="1:11" ht="12.75">
      <c r="A130" s="197" t="s">
        <v>159</v>
      </c>
      <c r="B130" s="141" t="s">
        <v>334</v>
      </c>
      <c r="C130" s="26">
        <v>600</v>
      </c>
      <c r="D130" s="26">
        <v>600</v>
      </c>
      <c r="E130" s="26"/>
      <c r="F130" s="203"/>
      <c r="G130" s="203"/>
      <c r="H130" s="25"/>
      <c r="I130" s="67">
        <v>14400</v>
      </c>
      <c r="J130" s="671">
        <v>14400</v>
      </c>
      <c r="K130" s="205"/>
    </row>
    <row r="131" spans="1:11" ht="12.75">
      <c r="A131" s="197" t="s">
        <v>161</v>
      </c>
      <c r="B131" s="141" t="s">
        <v>162</v>
      </c>
      <c r="C131" s="26">
        <v>350</v>
      </c>
      <c r="D131" s="26">
        <v>350</v>
      </c>
      <c r="E131" s="26"/>
      <c r="F131" s="203"/>
      <c r="G131" s="203"/>
      <c r="H131" s="25"/>
      <c r="I131" s="67"/>
      <c r="J131" s="671"/>
      <c r="K131" s="205"/>
    </row>
    <row r="132" spans="1:11" ht="15" customHeight="1">
      <c r="A132" s="197" t="s">
        <v>163</v>
      </c>
      <c r="B132" s="141" t="s">
        <v>164</v>
      </c>
      <c r="C132" s="26"/>
      <c r="D132" s="26"/>
      <c r="E132" s="26"/>
      <c r="F132" s="203"/>
      <c r="G132" s="203"/>
      <c r="H132" s="25"/>
      <c r="I132" s="67">
        <v>14640</v>
      </c>
      <c r="J132" s="671">
        <v>14640</v>
      </c>
      <c r="K132" s="205"/>
    </row>
    <row r="133" spans="1:11" ht="12.75">
      <c r="A133" s="737" t="s">
        <v>165</v>
      </c>
      <c r="B133" s="141" t="s">
        <v>166</v>
      </c>
      <c r="C133" s="26"/>
      <c r="D133" s="26"/>
      <c r="E133" s="26"/>
      <c r="F133" s="203">
        <v>7272</v>
      </c>
      <c r="G133" s="203">
        <v>7272</v>
      </c>
      <c r="H133" s="25"/>
      <c r="I133" s="67"/>
      <c r="J133" s="671"/>
      <c r="K133" s="205"/>
    </row>
    <row r="134" spans="1:11" ht="12.75">
      <c r="A134" s="738"/>
      <c r="B134" s="141" t="s">
        <v>167</v>
      </c>
      <c r="C134" s="25"/>
      <c r="D134" s="25"/>
      <c r="E134" s="25"/>
      <c r="F134" s="203"/>
      <c r="G134" s="203"/>
      <c r="H134" s="25"/>
      <c r="I134" s="67">
        <v>250</v>
      </c>
      <c r="J134" s="671">
        <v>250</v>
      </c>
      <c r="K134" s="205"/>
    </row>
    <row r="135" spans="1:11" ht="12.75">
      <c r="A135" s="738"/>
      <c r="B135" s="141" t="s">
        <v>360</v>
      </c>
      <c r="C135" s="26"/>
      <c r="D135" s="26"/>
      <c r="E135" s="26"/>
      <c r="F135" s="203"/>
      <c r="G135" s="203"/>
      <c r="H135" s="25"/>
      <c r="I135" s="67"/>
      <c r="J135" s="671"/>
      <c r="K135" s="205"/>
    </row>
    <row r="136" spans="1:11" ht="12.75">
      <c r="A136" s="778"/>
      <c r="B136" s="141" t="s">
        <v>169</v>
      </c>
      <c r="C136" s="25"/>
      <c r="D136" s="25"/>
      <c r="E136" s="25"/>
      <c r="F136" s="203"/>
      <c r="G136" s="203"/>
      <c r="H136" s="25"/>
      <c r="I136" s="67"/>
      <c r="J136" s="671"/>
      <c r="K136" s="205"/>
    </row>
    <row r="137" spans="1:11" ht="12.75">
      <c r="A137" s="197" t="s">
        <v>168</v>
      </c>
      <c r="B137" s="141" t="s">
        <v>171</v>
      </c>
      <c r="C137" s="26"/>
      <c r="D137" s="26"/>
      <c r="E137" s="26"/>
      <c r="F137" s="203">
        <v>260</v>
      </c>
      <c r="G137" s="203">
        <v>260</v>
      </c>
      <c r="H137" s="25"/>
      <c r="I137" s="67">
        <v>971</v>
      </c>
      <c r="J137" s="671">
        <v>971</v>
      </c>
      <c r="K137" s="205"/>
    </row>
    <row r="138" spans="1:11" ht="12.75">
      <c r="A138" s="197">
        <v>10</v>
      </c>
      <c r="B138" s="141" t="s">
        <v>385</v>
      </c>
      <c r="C138" s="26"/>
      <c r="D138" s="26"/>
      <c r="E138" s="26"/>
      <c r="F138" s="203"/>
      <c r="G138" s="203"/>
      <c r="H138" s="25"/>
      <c r="I138" s="67">
        <v>6827</v>
      </c>
      <c r="J138" s="671">
        <v>6827</v>
      </c>
      <c r="K138" s="205"/>
    </row>
    <row r="139" spans="1:11" ht="13.5" thickBot="1">
      <c r="A139" s="196" t="s">
        <v>172</v>
      </c>
      <c r="B139" s="155" t="s">
        <v>275</v>
      </c>
      <c r="C139" s="72"/>
      <c r="D139" s="72"/>
      <c r="E139" s="72"/>
      <c r="F139" s="204"/>
      <c r="G139" s="204"/>
      <c r="H139" s="76"/>
      <c r="I139" s="274">
        <v>85260</v>
      </c>
      <c r="J139" s="672">
        <v>84864</v>
      </c>
      <c r="K139" s="205"/>
    </row>
    <row r="140" spans="1:11" ht="13.5" thickBot="1">
      <c r="A140" s="210"/>
      <c r="B140" s="78" t="s">
        <v>174</v>
      </c>
      <c r="C140" s="83">
        <f aca="true" t="shared" si="8" ref="C140:I140">SUM(C121:C139)</f>
        <v>15266</v>
      </c>
      <c r="D140" s="83">
        <f>SUM(D121:D139)</f>
        <v>15266</v>
      </c>
      <c r="E140" s="83">
        <f t="shared" si="8"/>
        <v>0</v>
      </c>
      <c r="F140" s="83">
        <f t="shared" si="8"/>
        <v>8729</v>
      </c>
      <c r="G140" s="83">
        <f>SUM(G121:G139)</f>
        <v>9629</v>
      </c>
      <c r="H140" s="83">
        <f t="shared" si="8"/>
        <v>0</v>
      </c>
      <c r="I140" s="181">
        <f t="shared" si="8"/>
        <v>161272</v>
      </c>
      <c r="J140" s="287">
        <f>SUM(J121:J139)</f>
        <v>160876</v>
      </c>
      <c r="K140" s="160"/>
    </row>
    <row r="141" spans="1:11" ht="13.5" thickBot="1">
      <c r="A141" s="211" t="s">
        <v>173</v>
      </c>
      <c r="B141" s="79" t="s">
        <v>176</v>
      </c>
      <c r="C141" s="80"/>
      <c r="D141" s="80"/>
      <c r="E141" s="80"/>
      <c r="F141" s="81"/>
      <c r="G141" s="81"/>
      <c r="H141" s="81"/>
      <c r="I141" s="275">
        <v>17525</v>
      </c>
      <c r="J141" s="295">
        <v>17525</v>
      </c>
      <c r="K141" s="205"/>
    </row>
    <row r="142" spans="1:11" ht="13.5" thickBot="1">
      <c r="A142" s="223"/>
      <c r="B142" s="224" t="s">
        <v>177</v>
      </c>
      <c r="C142" s="214">
        <f aca="true" t="shared" si="9" ref="C142:I142">SUM(C140:C141)</f>
        <v>15266</v>
      </c>
      <c r="D142" s="214">
        <f>SUM(D140:D141)</f>
        <v>15266</v>
      </c>
      <c r="E142" s="214">
        <f t="shared" si="9"/>
        <v>0</v>
      </c>
      <c r="F142" s="214">
        <f t="shared" si="9"/>
        <v>8729</v>
      </c>
      <c r="G142" s="214">
        <f>SUM(G140:G141)</f>
        <v>9629</v>
      </c>
      <c r="H142" s="214">
        <f t="shared" si="9"/>
        <v>0</v>
      </c>
      <c r="I142" s="615">
        <f t="shared" si="9"/>
        <v>178797</v>
      </c>
      <c r="J142" s="289">
        <f>SUM(J140:J141)</f>
        <v>178401</v>
      </c>
      <c r="K142" s="144"/>
    </row>
    <row r="143" spans="1:11" ht="16.5" customHeight="1" thickTop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</row>
    <row r="144" spans="1:11" ht="12.7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</row>
    <row r="145" spans="1:11" ht="12.7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</row>
    <row r="146" spans="1:11" ht="12.7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</row>
    <row r="147" spans="1:11" ht="12.7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</row>
    <row r="148" spans="1:11" ht="12.7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</row>
    <row r="149" spans="1:11" ht="12.7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</row>
    <row r="150" spans="1:11" ht="12.7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</row>
    <row r="151" spans="1:11" ht="12.7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</row>
    <row r="152" spans="1:11" ht="13.5" thickBot="1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</row>
    <row r="153" spans="1:11" ht="13.5" thickTop="1">
      <c r="A153" s="225"/>
      <c r="B153" s="226" t="s">
        <v>120</v>
      </c>
      <c r="C153" s="789"/>
      <c r="D153" s="790"/>
      <c r="E153" s="790"/>
      <c r="F153" s="790"/>
      <c r="G153" s="790"/>
      <c r="H153" s="790"/>
      <c r="I153" s="791"/>
      <c r="J153" s="623" t="s">
        <v>324</v>
      </c>
      <c r="K153" s="174"/>
    </row>
    <row r="154" spans="1:11" ht="15.75" customHeight="1">
      <c r="A154" s="227"/>
      <c r="B154" s="154"/>
      <c r="C154" s="785" t="s">
        <v>187</v>
      </c>
      <c r="D154" s="786"/>
      <c r="E154" s="786"/>
      <c r="F154" s="785" t="s">
        <v>188</v>
      </c>
      <c r="G154" s="786"/>
      <c r="H154" s="786"/>
      <c r="I154" s="787" t="s">
        <v>189</v>
      </c>
      <c r="J154" s="788"/>
      <c r="K154" s="202"/>
    </row>
    <row r="155" spans="1:11" ht="25.5">
      <c r="A155" s="208" t="s">
        <v>151</v>
      </c>
      <c r="B155" s="73" t="s">
        <v>152</v>
      </c>
      <c r="C155" s="73" t="s">
        <v>621</v>
      </c>
      <c r="D155" s="73" t="s">
        <v>582</v>
      </c>
      <c r="E155" s="179"/>
      <c r="F155" s="73" t="s">
        <v>621</v>
      </c>
      <c r="G155" s="73" t="s">
        <v>582</v>
      </c>
      <c r="H155" s="624"/>
      <c r="I155" s="73" t="s">
        <v>622</v>
      </c>
      <c r="J155" s="209" t="s">
        <v>582</v>
      </c>
      <c r="K155" s="176"/>
    </row>
    <row r="156" spans="1:11" ht="12.75">
      <c r="A156" s="197" t="s">
        <v>86</v>
      </c>
      <c r="B156" s="141" t="s">
        <v>153</v>
      </c>
      <c r="C156" s="67">
        <v>10840</v>
      </c>
      <c r="D156" s="67">
        <v>10840</v>
      </c>
      <c r="E156" s="67"/>
      <c r="F156" s="25"/>
      <c r="G156" s="67"/>
      <c r="H156" s="203">
        <v>0</v>
      </c>
      <c r="I156" s="67">
        <f aca="true" t="shared" si="10" ref="I156:I174">F156+C156+I121+F121+C121+I94+F94+C94</f>
        <v>237201</v>
      </c>
      <c r="J156" s="293">
        <f aca="true" t="shared" si="11" ref="J156:J174">G156+D156+J121+G121+D121+J94+G94+D94</f>
        <v>242355</v>
      </c>
      <c r="K156" s="205"/>
    </row>
    <row r="157" spans="1:11" ht="12.75">
      <c r="A157" s="197" t="s">
        <v>90</v>
      </c>
      <c r="B157" s="141" t="s">
        <v>154</v>
      </c>
      <c r="C157" s="26"/>
      <c r="D157" s="26"/>
      <c r="E157" s="26"/>
      <c r="F157" s="25"/>
      <c r="G157" s="67"/>
      <c r="H157" s="203">
        <v>0</v>
      </c>
      <c r="I157" s="67">
        <f t="shared" si="10"/>
        <v>550805</v>
      </c>
      <c r="J157" s="293">
        <f t="shared" si="11"/>
        <v>571740</v>
      </c>
      <c r="K157" s="205"/>
    </row>
    <row r="158" spans="1:11" ht="12.75">
      <c r="A158" s="737" t="s">
        <v>155</v>
      </c>
      <c r="B158" s="141" t="s">
        <v>156</v>
      </c>
      <c r="C158" s="26"/>
      <c r="D158" s="26"/>
      <c r="E158" s="26"/>
      <c r="F158" s="25"/>
      <c r="G158" s="67"/>
      <c r="H158" s="203">
        <v>0</v>
      </c>
      <c r="I158" s="67">
        <f t="shared" si="10"/>
        <v>272118</v>
      </c>
      <c r="J158" s="293">
        <f t="shared" si="11"/>
        <v>283828</v>
      </c>
      <c r="K158" s="205"/>
    </row>
    <row r="159" spans="1:11" ht="12.75">
      <c r="A159" s="738"/>
      <c r="B159" s="141" t="s">
        <v>157</v>
      </c>
      <c r="C159" s="25"/>
      <c r="D159" s="25"/>
      <c r="E159" s="25"/>
      <c r="F159" s="25"/>
      <c r="G159" s="67"/>
      <c r="H159" s="203">
        <v>0</v>
      </c>
      <c r="I159" s="67">
        <f t="shared" si="10"/>
        <v>52810</v>
      </c>
      <c r="J159" s="293">
        <f t="shared" si="11"/>
        <v>54196</v>
      </c>
      <c r="K159" s="205"/>
    </row>
    <row r="160" spans="1:11" ht="12.75">
      <c r="A160" s="738"/>
      <c r="B160" s="74" t="s">
        <v>316</v>
      </c>
      <c r="C160" s="25"/>
      <c r="D160" s="25"/>
      <c r="E160" s="25"/>
      <c r="F160" s="25"/>
      <c r="G160" s="67"/>
      <c r="H160" s="203">
        <v>0</v>
      </c>
      <c r="I160" s="67">
        <f t="shared" si="10"/>
        <v>25976</v>
      </c>
      <c r="J160" s="293">
        <f t="shared" si="11"/>
        <v>26844</v>
      </c>
      <c r="K160" s="205"/>
    </row>
    <row r="161" spans="1:11" ht="12.75">
      <c r="A161" s="738"/>
      <c r="B161" s="141" t="s">
        <v>358</v>
      </c>
      <c r="C161" s="26"/>
      <c r="D161" s="26"/>
      <c r="E161" s="26"/>
      <c r="F161" s="25"/>
      <c r="G161" s="67"/>
      <c r="H161" s="203">
        <v>0</v>
      </c>
      <c r="I161" s="67">
        <f t="shared" si="10"/>
        <v>173922</v>
      </c>
      <c r="J161" s="293">
        <f t="shared" si="11"/>
        <v>178272</v>
      </c>
      <c r="K161" s="205"/>
    </row>
    <row r="162" spans="1:11" ht="12.75">
      <c r="A162" s="778"/>
      <c r="B162" s="141" t="s">
        <v>333</v>
      </c>
      <c r="C162" s="25">
        <v>1650</v>
      </c>
      <c r="D162" s="25">
        <v>1650</v>
      </c>
      <c r="E162" s="25"/>
      <c r="F162" s="25"/>
      <c r="G162" s="67"/>
      <c r="H162" s="203">
        <v>0</v>
      </c>
      <c r="I162" s="67">
        <f t="shared" si="10"/>
        <v>67228</v>
      </c>
      <c r="J162" s="293">
        <f t="shared" si="11"/>
        <v>69929</v>
      </c>
      <c r="K162" s="205"/>
    </row>
    <row r="163" spans="1:11" ht="12.75">
      <c r="A163" s="741" t="s">
        <v>158</v>
      </c>
      <c r="B163" s="141" t="s">
        <v>160</v>
      </c>
      <c r="C163" s="26"/>
      <c r="D163" s="26"/>
      <c r="E163" s="26"/>
      <c r="F163" s="25"/>
      <c r="G163" s="67"/>
      <c r="H163" s="203">
        <v>0</v>
      </c>
      <c r="I163" s="67">
        <f t="shared" si="10"/>
        <v>225466</v>
      </c>
      <c r="J163" s="293">
        <f t="shared" si="11"/>
        <v>228774</v>
      </c>
      <c r="K163" s="205"/>
    </row>
    <row r="164" spans="1:11" ht="12.75">
      <c r="A164" s="741"/>
      <c r="B164" s="74" t="s">
        <v>315</v>
      </c>
      <c r="C164" s="26"/>
      <c r="D164" s="26"/>
      <c r="E164" s="26"/>
      <c r="F164" s="25"/>
      <c r="G164" s="67"/>
      <c r="H164" s="203">
        <v>0</v>
      </c>
      <c r="I164" s="67">
        <f t="shared" si="10"/>
        <v>9233</v>
      </c>
      <c r="J164" s="293">
        <f t="shared" si="11"/>
        <v>9435</v>
      </c>
      <c r="K164" s="205"/>
    </row>
    <row r="165" spans="1:11" ht="12.75">
      <c r="A165" s="197" t="s">
        <v>159</v>
      </c>
      <c r="B165" s="141" t="s">
        <v>334</v>
      </c>
      <c r="C165" s="26">
        <v>5000</v>
      </c>
      <c r="D165" s="26">
        <v>5000</v>
      </c>
      <c r="E165" s="26"/>
      <c r="F165" s="25"/>
      <c r="G165" s="67"/>
      <c r="H165" s="203"/>
      <c r="I165" s="67">
        <f t="shared" si="10"/>
        <v>182803</v>
      </c>
      <c r="J165" s="293">
        <f t="shared" si="11"/>
        <v>186138</v>
      </c>
      <c r="K165" s="205"/>
    </row>
    <row r="166" spans="1:11" ht="16.5" customHeight="1">
      <c r="A166" s="197" t="s">
        <v>161</v>
      </c>
      <c r="B166" s="141" t="s">
        <v>162</v>
      </c>
      <c r="C166" s="26"/>
      <c r="D166" s="26"/>
      <c r="E166" s="26"/>
      <c r="F166" s="25"/>
      <c r="G166" s="67"/>
      <c r="H166" s="203">
        <v>0</v>
      </c>
      <c r="I166" s="67">
        <f t="shared" si="10"/>
        <v>247854</v>
      </c>
      <c r="J166" s="293">
        <f t="shared" si="11"/>
        <v>246693</v>
      </c>
      <c r="K166" s="205"/>
    </row>
    <row r="167" spans="1:11" ht="12.75">
      <c r="A167" s="197" t="s">
        <v>163</v>
      </c>
      <c r="B167" s="141" t="s">
        <v>164</v>
      </c>
      <c r="C167" s="26"/>
      <c r="D167" s="26"/>
      <c r="E167" s="26"/>
      <c r="F167" s="25"/>
      <c r="G167" s="67"/>
      <c r="H167" s="203">
        <v>0</v>
      </c>
      <c r="I167" s="67">
        <f t="shared" si="10"/>
        <v>124853</v>
      </c>
      <c r="J167" s="293">
        <f t="shared" si="11"/>
        <v>125853</v>
      </c>
      <c r="K167" s="205"/>
    </row>
    <row r="168" spans="1:11" ht="12.75">
      <c r="A168" s="737" t="s">
        <v>165</v>
      </c>
      <c r="B168" s="141" t="s">
        <v>166</v>
      </c>
      <c r="C168" s="26"/>
      <c r="D168" s="26"/>
      <c r="E168" s="26"/>
      <c r="F168" s="25"/>
      <c r="G168" s="67"/>
      <c r="H168" s="203">
        <v>0</v>
      </c>
      <c r="I168" s="67">
        <f t="shared" si="10"/>
        <v>60043</v>
      </c>
      <c r="J168" s="293">
        <f t="shared" si="11"/>
        <v>60493</v>
      </c>
      <c r="K168" s="205"/>
    </row>
    <row r="169" spans="1:11" ht="12.75">
      <c r="A169" s="738"/>
      <c r="B169" s="141" t="s">
        <v>167</v>
      </c>
      <c r="C169" s="25"/>
      <c r="D169" s="25"/>
      <c r="E169" s="25"/>
      <c r="F169" s="25"/>
      <c r="G169" s="67"/>
      <c r="H169" s="203">
        <v>0</v>
      </c>
      <c r="I169" s="67">
        <f t="shared" si="10"/>
        <v>25464</v>
      </c>
      <c r="J169" s="293">
        <f t="shared" si="11"/>
        <v>25691</v>
      </c>
      <c r="K169" s="205"/>
    </row>
    <row r="170" spans="1:11" ht="12.75">
      <c r="A170" s="738"/>
      <c r="B170" s="141" t="s">
        <v>360</v>
      </c>
      <c r="C170" s="26"/>
      <c r="D170" s="26"/>
      <c r="E170" s="26"/>
      <c r="F170" s="25"/>
      <c r="G170" s="67"/>
      <c r="H170" s="203">
        <v>0</v>
      </c>
      <c r="I170" s="67">
        <f t="shared" si="10"/>
        <v>32060</v>
      </c>
      <c r="J170" s="293">
        <f t="shared" si="11"/>
        <v>32506</v>
      </c>
      <c r="K170" s="205"/>
    </row>
    <row r="171" spans="1:11" ht="12.75">
      <c r="A171" s="778"/>
      <c r="B171" s="141" t="s">
        <v>169</v>
      </c>
      <c r="C171" s="25"/>
      <c r="D171" s="25"/>
      <c r="E171" s="25"/>
      <c r="F171" s="25"/>
      <c r="G171" s="67"/>
      <c r="H171" s="203">
        <v>0</v>
      </c>
      <c r="I171" s="67">
        <f t="shared" si="10"/>
        <v>15410</v>
      </c>
      <c r="J171" s="293">
        <f t="shared" si="11"/>
        <v>15649</v>
      </c>
      <c r="K171" s="205"/>
    </row>
    <row r="172" spans="1:11" ht="12.75">
      <c r="A172" s="197" t="s">
        <v>168</v>
      </c>
      <c r="B172" s="141" t="s">
        <v>171</v>
      </c>
      <c r="C172" s="26">
        <v>2291</v>
      </c>
      <c r="D172" s="26">
        <v>2291</v>
      </c>
      <c r="E172" s="26"/>
      <c r="F172" s="25"/>
      <c r="G172" s="67"/>
      <c r="H172" s="203">
        <v>0</v>
      </c>
      <c r="I172" s="67">
        <f t="shared" si="10"/>
        <v>278607</v>
      </c>
      <c r="J172" s="293">
        <f t="shared" si="11"/>
        <v>285952</v>
      </c>
      <c r="K172" s="205"/>
    </row>
    <row r="173" spans="1:11" ht="12.75">
      <c r="A173" s="197">
        <v>10</v>
      </c>
      <c r="B173" s="141" t="s">
        <v>385</v>
      </c>
      <c r="C173" s="26"/>
      <c r="D173" s="26"/>
      <c r="E173" s="26"/>
      <c r="F173" s="25"/>
      <c r="G173" s="67"/>
      <c r="H173" s="203">
        <v>0</v>
      </c>
      <c r="I173" s="67">
        <f t="shared" si="10"/>
        <v>111092</v>
      </c>
      <c r="J173" s="293">
        <f t="shared" si="11"/>
        <v>114643</v>
      </c>
      <c r="K173" s="205"/>
    </row>
    <row r="174" spans="1:11" ht="13.5" thickBot="1">
      <c r="A174" s="196" t="s">
        <v>172</v>
      </c>
      <c r="B174" s="142" t="s">
        <v>275</v>
      </c>
      <c r="C174" s="75"/>
      <c r="D174" s="75"/>
      <c r="E174" s="75"/>
      <c r="F174" s="76"/>
      <c r="G174" s="77"/>
      <c r="H174" s="204">
        <v>0</v>
      </c>
      <c r="I174" s="77">
        <f t="shared" si="10"/>
        <v>94545</v>
      </c>
      <c r="J174" s="294">
        <f t="shared" si="11"/>
        <v>94149</v>
      </c>
      <c r="K174" s="205"/>
    </row>
    <row r="175" spans="1:11" ht="13.5" thickBot="1">
      <c r="A175" s="210"/>
      <c r="B175" s="78" t="s">
        <v>174</v>
      </c>
      <c r="C175" s="83">
        <f aca="true" t="shared" si="12" ref="C175:J175">SUM(C156:C174)</f>
        <v>19781</v>
      </c>
      <c r="D175" s="83">
        <f>SUM(D156:D174)</f>
        <v>19781</v>
      </c>
      <c r="E175" s="83">
        <f>SUM(E156:E174)</f>
        <v>0</v>
      </c>
      <c r="F175" s="83"/>
      <c r="G175" s="83"/>
      <c r="H175" s="181">
        <f t="shared" si="12"/>
        <v>0</v>
      </c>
      <c r="I175" s="83">
        <f t="shared" si="12"/>
        <v>2787490</v>
      </c>
      <c r="J175" s="287">
        <f t="shared" si="12"/>
        <v>2853140</v>
      </c>
      <c r="K175" s="160"/>
    </row>
    <row r="176" spans="1:11" ht="13.5" thickBot="1">
      <c r="A176" s="211" t="s">
        <v>173</v>
      </c>
      <c r="B176" s="79" t="s">
        <v>176</v>
      </c>
      <c r="C176" s="80"/>
      <c r="D176" s="80"/>
      <c r="E176" s="80"/>
      <c r="F176" s="81"/>
      <c r="G176" s="81"/>
      <c r="H176" s="175">
        <v>0</v>
      </c>
      <c r="I176" s="82">
        <f>F176+C176+I141+F141+C141+I114+F114+C114</f>
        <v>1696231</v>
      </c>
      <c r="J176" s="295">
        <f>G176+D176+J141+G141+D141+J114+G114+D114</f>
        <v>1713978</v>
      </c>
      <c r="K176" s="205"/>
    </row>
    <row r="177" spans="1:11" ht="13.5" thickBot="1">
      <c r="A177" s="228"/>
      <c r="B177" s="213" t="s">
        <v>177</v>
      </c>
      <c r="C177" s="214">
        <f>SUM(C175:C176)</f>
        <v>19781</v>
      </c>
      <c r="D177" s="214">
        <f>SUM(D175:D176)</f>
        <v>19781</v>
      </c>
      <c r="E177" s="214">
        <f>SUM(E175:E176)</f>
        <v>0</v>
      </c>
      <c r="F177" s="214"/>
      <c r="G177" s="214"/>
      <c r="H177" s="615">
        <f>SUM(H175:H176)</f>
        <v>0</v>
      </c>
      <c r="I177" s="625">
        <f>SUM(I175:I176)</f>
        <v>4483721</v>
      </c>
      <c r="J177" s="288">
        <f>SUM(J175:J176)</f>
        <v>4567118</v>
      </c>
      <c r="K177" s="206"/>
    </row>
    <row r="178" ht="13.5" thickTop="1"/>
  </sheetData>
  <sheetProtection/>
  <mergeCells count="50">
    <mergeCell ref="C2:H2"/>
    <mergeCell ref="I119:J119"/>
    <mergeCell ref="F119:H119"/>
    <mergeCell ref="C119:E119"/>
    <mergeCell ref="I4:J4"/>
    <mergeCell ref="C92:E92"/>
    <mergeCell ref="F92:H92"/>
    <mergeCell ref="I92:J92"/>
    <mergeCell ref="B59:E59"/>
    <mergeCell ref="C31:E31"/>
    <mergeCell ref="C154:E154"/>
    <mergeCell ref="F154:H154"/>
    <mergeCell ref="I154:J154"/>
    <mergeCell ref="C153:I153"/>
    <mergeCell ref="F31:H31"/>
    <mergeCell ref="I31:J31"/>
    <mergeCell ref="A38:A39"/>
    <mergeCell ref="C4:E4"/>
    <mergeCell ref="F4:H4"/>
    <mergeCell ref="A35:A37"/>
    <mergeCell ref="A126:A127"/>
    <mergeCell ref="A133:A134"/>
    <mergeCell ref="B1:J1"/>
    <mergeCell ref="A3:J3"/>
    <mergeCell ref="A73:A74"/>
    <mergeCell ref="A18:A19"/>
    <mergeCell ref="A20:A21"/>
    <mergeCell ref="A8:A10"/>
    <mergeCell ref="A13:A14"/>
    <mergeCell ref="A11:A12"/>
    <mergeCell ref="A75:A76"/>
    <mergeCell ref="A101:A102"/>
    <mergeCell ref="A99:A100"/>
    <mergeCell ref="A163:A164"/>
    <mergeCell ref="A96:A98"/>
    <mergeCell ref="A123:A125"/>
    <mergeCell ref="A135:A136"/>
    <mergeCell ref="A128:A129"/>
    <mergeCell ref="A106:A107"/>
    <mergeCell ref="A108:A109"/>
    <mergeCell ref="A168:A169"/>
    <mergeCell ref="A170:A171"/>
    <mergeCell ref="A161:A162"/>
    <mergeCell ref="A158:A160"/>
    <mergeCell ref="A40:A41"/>
    <mergeCell ref="A68:A69"/>
    <mergeCell ref="A47:A48"/>
    <mergeCell ref="A45:A46"/>
    <mergeCell ref="A63:A65"/>
    <mergeCell ref="A66:A6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7" r:id="rId1"/>
  <headerFooter alignWithMargins="0">
    <oddHeader>&amp;C&amp;P. oldal</oddHeader>
  </headerFooter>
  <rowBreaks count="3" manualBreakCount="3">
    <brk id="56" max="10" man="1"/>
    <brk id="86" max="10" man="1"/>
    <brk id="116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6">
    <tabColor indexed="50"/>
  </sheetPr>
  <dimension ref="A1:L139"/>
  <sheetViews>
    <sheetView workbookViewId="0" topLeftCell="A1">
      <selection activeCell="B3" sqref="B3:E3"/>
    </sheetView>
  </sheetViews>
  <sheetFormatPr defaultColWidth="9.140625" defaultRowHeight="12.75"/>
  <cols>
    <col min="1" max="1" width="6.8515625" style="0" customWidth="1"/>
    <col min="2" max="2" width="40.28125" style="0" customWidth="1"/>
    <col min="3" max="3" width="17.00390625" style="0" customWidth="1"/>
    <col min="4" max="4" width="15.00390625" style="0" customWidth="1"/>
    <col min="5" max="5" width="11.140625" style="0" hidden="1" customWidth="1"/>
    <col min="6" max="6" width="3.8515625" style="0" customWidth="1"/>
    <col min="7" max="7" width="12.00390625" style="0" hidden="1" customWidth="1"/>
    <col min="8" max="8" width="26.421875" style="0" customWidth="1"/>
  </cols>
  <sheetData>
    <row r="1" spans="1:5" ht="15.75">
      <c r="A1" s="803" t="s">
        <v>389</v>
      </c>
      <c r="B1" s="803"/>
      <c r="C1" s="803"/>
      <c r="D1" s="803"/>
      <c r="E1" s="705"/>
    </row>
    <row r="2" spans="1:5" ht="12.75">
      <c r="A2" s="688"/>
      <c r="B2" s="802" t="s">
        <v>630</v>
      </c>
      <c r="C2" s="802"/>
      <c r="D2" s="802"/>
      <c r="E2" s="802"/>
    </row>
    <row r="3" spans="1:5" ht="12.75">
      <c r="A3" s="698"/>
      <c r="B3" s="802" t="s">
        <v>499</v>
      </c>
      <c r="C3" s="802"/>
      <c r="D3" s="802"/>
      <c r="E3" s="802"/>
    </row>
    <row r="4" spans="1:5" ht="12.75">
      <c r="A4" s="698"/>
      <c r="B4" s="802" t="s">
        <v>500</v>
      </c>
      <c r="C4" s="802"/>
      <c r="D4" s="802"/>
      <c r="E4" s="802"/>
    </row>
    <row r="5" spans="1:5" ht="12.75">
      <c r="A5" s="698"/>
      <c r="B5" s="802" t="s">
        <v>501</v>
      </c>
      <c r="C5" s="802"/>
      <c r="D5" s="802"/>
      <c r="E5" s="802"/>
    </row>
    <row r="6" spans="1:5" ht="12.75">
      <c r="A6" s="698"/>
      <c r="B6" s="698"/>
      <c r="C6" s="698"/>
      <c r="D6" s="698"/>
      <c r="E6" s="698"/>
    </row>
    <row r="7" spans="1:5" ht="12.75">
      <c r="A7" s="688"/>
      <c r="B7" s="797"/>
      <c r="C7" s="798"/>
      <c r="D7" s="798"/>
      <c r="E7" s="798"/>
    </row>
    <row r="8" spans="1:5" ht="16.5" thickBot="1">
      <c r="A8" s="703"/>
      <c r="B8" s="703"/>
      <c r="C8" s="703"/>
      <c r="D8" s="703" t="s">
        <v>324</v>
      </c>
      <c r="E8" s="704"/>
    </row>
    <row r="9" spans="1:5" ht="31.5" customHeight="1" thickTop="1">
      <c r="A9" s="231" t="s">
        <v>190</v>
      </c>
      <c r="B9" s="795" t="s">
        <v>82</v>
      </c>
      <c r="C9" s="795" t="s">
        <v>620</v>
      </c>
      <c r="D9" s="799" t="s">
        <v>584</v>
      </c>
      <c r="E9" s="800"/>
    </row>
    <row r="10" spans="1:12" ht="36.75" customHeight="1" thickBot="1">
      <c r="A10" s="232" t="s">
        <v>191</v>
      </c>
      <c r="B10" s="796"/>
      <c r="C10" s="796"/>
      <c r="D10" s="796"/>
      <c r="E10" s="801"/>
      <c r="H10" s="4"/>
      <c r="I10" s="4"/>
      <c r="J10" s="4"/>
      <c r="K10" s="4"/>
      <c r="L10" s="4"/>
    </row>
    <row r="11" spans="1:12" ht="15" customHeight="1">
      <c r="A11" s="262" t="s">
        <v>192</v>
      </c>
      <c r="B11" s="263" t="s">
        <v>193</v>
      </c>
      <c r="C11" s="266">
        <v>340</v>
      </c>
      <c r="D11" s="266">
        <v>340</v>
      </c>
      <c r="E11" s="145"/>
      <c r="F11" s="7"/>
      <c r="H11" s="156"/>
      <c r="I11" s="70"/>
      <c r="J11" s="70"/>
      <c r="K11" s="70"/>
      <c r="L11" s="4"/>
    </row>
    <row r="12" spans="1:12" ht="15" customHeight="1">
      <c r="A12" s="264" t="s">
        <v>194</v>
      </c>
      <c r="B12" s="265" t="s">
        <v>195</v>
      </c>
      <c r="C12" s="267">
        <v>142</v>
      </c>
      <c r="D12" s="267">
        <v>142</v>
      </c>
      <c r="E12" s="145"/>
      <c r="F12" s="7"/>
      <c r="H12" s="156"/>
      <c r="I12" s="70"/>
      <c r="J12" s="70"/>
      <c r="K12" s="70"/>
      <c r="L12" s="4"/>
    </row>
    <row r="13" spans="1:12" ht="15" customHeight="1">
      <c r="A13" s="264" t="s">
        <v>101</v>
      </c>
      <c r="B13" s="265" t="s">
        <v>196</v>
      </c>
      <c r="C13" s="268">
        <f>C14+C15+C16+C17+C19+C18+C20+C21</f>
        <v>2018</v>
      </c>
      <c r="D13" s="268">
        <f>D14+D15+D16+D17+D19+D18+D20+D21</f>
        <v>2018</v>
      </c>
      <c r="E13" s="29" t="e">
        <f>SUM(#REF!)</f>
        <v>#REF!</v>
      </c>
      <c r="F13" s="7"/>
      <c r="H13" s="156"/>
      <c r="I13" s="70"/>
      <c r="J13" s="70"/>
      <c r="K13" s="70"/>
      <c r="L13" s="4"/>
    </row>
    <row r="14" spans="1:12" ht="15" customHeight="1">
      <c r="A14" s="264"/>
      <c r="B14" s="265" t="s">
        <v>470</v>
      </c>
      <c r="C14" s="394">
        <v>400</v>
      </c>
      <c r="D14" s="394">
        <v>400</v>
      </c>
      <c r="E14" s="389"/>
      <c r="F14" s="7"/>
      <c r="H14" s="156"/>
      <c r="I14" s="70"/>
      <c r="J14" s="70"/>
      <c r="K14" s="70"/>
      <c r="L14" s="4"/>
    </row>
    <row r="15" spans="1:12" ht="15" customHeight="1">
      <c r="A15" s="264"/>
      <c r="B15" s="265" t="s">
        <v>472</v>
      </c>
      <c r="C15" s="394">
        <v>200</v>
      </c>
      <c r="D15" s="394">
        <v>200</v>
      </c>
      <c r="E15" s="389"/>
      <c r="F15" s="7"/>
      <c r="H15" s="156"/>
      <c r="I15" s="70"/>
      <c r="J15" s="70"/>
      <c r="K15" s="70"/>
      <c r="L15" s="4"/>
    </row>
    <row r="16" spans="1:12" ht="15" customHeight="1">
      <c r="A16" s="264"/>
      <c r="B16" s="265" t="s">
        <v>310</v>
      </c>
      <c r="C16" s="394">
        <v>100</v>
      </c>
      <c r="D16" s="394">
        <v>100</v>
      </c>
      <c r="E16" s="389"/>
      <c r="F16" s="7"/>
      <c r="H16" s="156"/>
      <c r="I16" s="70"/>
      <c r="J16" s="70"/>
      <c r="K16" s="70"/>
      <c r="L16" s="4"/>
    </row>
    <row r="17" spans="1:12" ht="15" customHeight="1">
      <c r="A17" s="264"/>
      <c r="B17" s="265" t="s">
        <v>471</v>
      </c>
      <c r="C17" s="394">
        <v>300</v>
      </c>
      <c r="D17" s="394">
        <v>300</v>
      </c>
      <c r="E17" s="389"/>
      <c r="F17" s="7"/>
      <c r="H17" s="156"/>
      <c r="I17" s="70"/>
      <c r="J17" s="70"/>
      <c r="K17" s="70"/>
      <c r="L17" s="4"/>
    </row>
    <row r="18" spans="1:12" ht="15" customHeight="1">
      <c r="A18" s="264"/>
      <c r="B18" s="265" t="s">
        <v>473</v>
      </c>
      <c r="C18" s="394">
        <v>200</v>
      </c>
      <c r="D18" s="394">
        <v>200</v>
      </c>
      <c r="E18" s="389"/>
      <c r="F18" s="7"/>
      <c r="H18" s="156"/>
      <c r="I18" s="70"/>
      <c r="J18" s="70"/>
      <c r="K18" s="70"/>
      <c r="L18" s="4"/>
    </row>
    <row r="19" spans="1:12" ht="15" customHeight="1">
      <c r="A19" s="264"/>
      <c r="B19" s="265" t="s">
        <v>474</v>
      </c>
      <c r="C19" s="395">
        <v>400</v>
      </c>
      <c r="D19" s="395">
        <v>400</v>
      </c>
      <c r="E19" s="29" t="e">
        <f>SUM(#REF!)</f>
        <v>#REF!</v>
      </c>
      <c r="F19" s="7"/>
      <c r="H19" s="156"/>
      <c r="I19" s="70"/>
      <c r="J19" s="70"/>
      <c r="K19" s="70"/>
      <c r="L19" s="4"/>
    </row>
    <row r="20" spans="1:12" ht="15" customHeight="1">
      <c r="A20" s="390"/>
      <c r="B20" s="391" t="s">
        <v>475</v>
      </c>
      <c r="C20" s="396">
        <v>320</v>
      </c>
      <c r="D20" s="396">
        <v>320</v>
      </c>
      <c r="E20" s="392"/>
      <c r="F20" s="7"/>
      <c r="H20" s="156"/>
      <c r="I20" s="70"/>
      <c r="J20" s="70"/>
      <c r="K20" s="70"/>
      <c r="L20" s="4"/>
    </row>
    <row r="21" spans="1:12" ht="15" customHeight="1">
      <c r="A21" s="390"/>
      <c r="B21" s="391" t="s">
        <v>209</v>
      </c>
      <c r="C21" s="396">
        <v>98</v>
      </c>
      <c r="D21" s="396">
        <v>98</v>
      </c>
      <c r="E21" s="392"/>
      <c r="F21" s="7"/>
      <c r="H21" s="156"/>
      <c r="I21" s="70"/>
      <c r="J21" s="70"/>
      <c r="K21" s="70"/>
      <c r="L21" s="4"/>
    </row>
    <row r="22" spans="1:12" ht="15" customHeight="1" thickBot="1">
      <c r="A22" s="269"/>
      <c r="B22" s="270" t="s">
        <v>174</v>
      </c>
      <c r="C22" s="271">
        <f>SUM(C11:C13)</f>
        <v>2500</v>
      </c>
      <c r="D22" s="271">
        <f>SUM(D11:D13)</f>
        <v>2500</v>
      </c>
      <c r="E22" s="271" t="e">
        <f>SUM(E11:E13)</f>
        <v>#REF!</v>
      </c>
      <c r="F22" s="70"/>
      <c r="H22" s="156"/>
      <c r="I22" s="70"/>
      <c r="J22" s="70"/>
      <c r="K22" s="70"/>
      <c r="L22" s="4"/>
    </row>
    <row r="23" spans="1:12" ht="15" customHeight="1" thickTop="1">
      <c r="A23" s="161"/>
      <c r="B23" s="158"/>
      <c r="C23" s="32"/>
      <c r="D23" s="32"/>
      <c r="E23" s="32"/>
      <c r="H23" s="158"/>
      <c r="I23" s="32"/>
      <c r="J23" s="157"/>
      <c r="K23" s="32"/>
      <c r="L23" s="4"/>
    </row>
    <row r="24" spans="1:12" ht="15" customHeight="1">
      <c r="A24" s="161"/>
      <c r="B24" s="158"/>
      <c r="C24" s="32"/>
      <c r="D24" s="32"/>
      <c r="E24" s="32"/>
      <c r="H24" s="158"/>
      <c r="I24" s="32"/>
      <c r="J24" s="157"/>
      <c r="K24" s="32"/>
      <c r="L24" s="4"/>
    </row>
    <row r="25" spans="1:12" ht="15" customHeight="1">
      <c r="A25" s="2"/>
      <c r="B25" s="3"/>
      <c r="C25" s="3"/>
      <c r="D25" s="3"/>
      <c r="E25" s="32"/>
      <c r="H25" s="4"/>
      <c r="I25" s="4"/>
      <c r="J25" s="4"/>
      <c r="K25" s="4"/>
      <c r="L25" s="4"/>
    </row>
    <row r="26" spans="1:12" ht="15" customHeight="1">
      <c r="A26" s="2"/>
      <c r="B26" s="3"/>
      <c r="C26" s="22"/>
      <c r="D26" s="22"/>
      <c r="E26" s="24"/>
      <c r="F26" s="4"/>
      <c r="H26" s="4"/>
      <c r="I26" s="4"/>
      <c r="J26" s="4"/>
      <c r="K26" s="163"/>
      <c r="L26" s="4"/>
    </row>
    <row r="27" spans="1:12" ht="15" customHeight="1">
      <c r="A27" s="2"/>
      <c r="B27" s="164"/>
      <c r="C27" s="165"/>
      <c r="D27" s="165"/>
      <c r="E27" s="165"/>
      <c r="H27" s="4"/>
      <c r="I27" s="4"/>
      <c r="J27" s="4"/>
      <c r="K27" s="4"/>
      <c r="L27" s="4"/>
    </row>
    <row r="28" spans="1:12" ht="15" customHeight="1">
      <c r="A28" s="2"/>
      <c r="B28" s="165"/>
      <c r="C28" s="165"/>
      <c r="D28" s="165"/>
      <c r="E28" s="165"/>
      <c r="H28" s="4"/>
      <c r="I28" s="4"/>
      <c r="J28" s="4"/>
      <c r="K28" s="4"/>
      <c r="L28" s="4"/>
    </row>
    <row r="29" spans="1:12" ht="27" customHeight="1">
      <c r="A29" s="2"/>
      <c r="B29" s="165"/>
      <c r="C29" s="165"/>
      <c r="D29" s="165"/>
      <c r="E29" s="165"/>
      <c r="H29" s="4"/>
      <c r="I29" s="4"/>
      <c r="J29" s="4"/>
      <c r="K29" s="4"/>
      <c r="L29" s="4"/>
    </row>
    <row r="30" spans="1:12" ht="15" customHeight="1">
      <c r="A30" s="2"/>
      <c r="B30" s="165"/>
      <c r="C30" s="165"/>
      <c r="D30" s="165"/>
      <c r="E30" s="165"/>
      <c r="H30" s="4"/>
      <c r="I30" s="4"/>
      <c r="J30" s="4"/>
      <c r="K30" s="4"/>
      <c r="L30" s="4"/>
    </row>
    <row r="31" spans="1:12" ht="15" customHeight="1">
      <c r="A31" s="2"/>
      <c r="B31" s="165"/>
      <c r="C31" s="165"/>
      <c r="D31" s="165"/>
      <c r="E31" s="165"/>
      <c r="H31" s="4"/>
      <c r="I31" s="4"/>
      <c r="J31" s="4"/>
      <c r="K31" s="4"/>
      <c r="L31" s="4"/>
    </row>
    <row r="32" spans="1:12" ht="15" customHeight="1">
      <c r="A32" s="2"/>
      <c r="B32" s="165"/>
      <c r="C32" s="165"/>
      <c r="D32" s="165"/>
      <c r="E32" s="165"/>
      <c r="H32" s="4"/>
      <c r="I32" s="4"/>
      <c r="J32" s="4"/>
      <c r="K32" s="4"/>
      <c r="L32" s="4"/>
    </row>
    <row r="33" spans="1:12" ht="15" customHeight="1">
      <c r="A33" s="2"/>
      <c r="B33" s="165"/>
      <c r="C33" s="165"/>
      <c r="D33" s="165"/>
      <c r="E33" s="165"/>
      <c r="H33" s="4"/>
      <c r="I33" s="4"/>
      <c r="J33" s="4"/>
      <c r="K33" s="4"/>
      <c r="L33" s="4"/>
    </row>
    <row r="34" spans="1:12" ht="15" customHeight="1">
      <c r="A34" s="2"/>
      <c r="B34" s="166"/>
      <c r="C34" s="165"/>
      <c r="D34" s="165"/>
      <c r="E34" s="165"/>
      <c r="H34" s="4"/>
      <c r="I34" s="4"/>
      <c r="J34" s="4"/>
      <c r="K34" s="4"/>
      <c r="L34" s="4"/>
    </row>
    <row r="35" spans="2:12" ht="12.75">
      <c r="B35" s="165"/>
      <c r="C35" s="4"/>
      <c r="D35" s="4"/>
      <c r="E35" s="165"/>
      <c r="H35" s="4"/>
      <c r="I35" s="4"/>
      <c r="J35" s="4"/>
      <c r="K35" s="4"/>
      <c r="L35" s="4"/>
    </row>
    <row r="36" spans="2:12" ht="12.75">
      <c r="B36" s="165"/>
      <c r="C36" s="4"/>
      <c r="D36" s="4"/>
      <c r="E36" s="165"/>
      <c r="H36" s="4"/>
      <c r="I36" s="4"/>
      <c r="J36" s="4"/>
      <c r="K36" s="4"/>
      <c r="L36" s="4"/>
    </row>
    <row r="37" spans="2:12" ht="12.75">
      <c r="B37" s="165"/>
      <c r="C37" s="4"/>
      <c r="D37" s="4"/>
      <c r="E37" s="165"/>
      <c r="H37" s="4"/>
      <c r="I37" s="4"/>
      <c r="J37" s="4"/>
      <c r="K37" s="4"/>
      <c r="L37" s="4"/>
    </row>
    <row r="38" spans="2:12" ht="12.75">
      <c r="B38" s="165"/>
      <c r="C38" s="4"/>
      <c r="D38" s="4"/>
      <c r="E38" s="4"/>
      <c r="H38" s="4"/>
      <c r="I38" s="4"/>
      <c r="J38" s="4"/>
      <c r="K38" s="4"/>
      <c r="L38" s="4"/>
    </row>
    <row r="39" spans="2:12" ht="12.75">
      <c r="B39" s="4"/>
      <c r="C39" s="4"/>
      <c r="D39" s="4"/>
      <c r="E39" s="4"/>
      <c r="H39" s="4"/>
      <c r="I39" s="4"/>
      <c r="J39" s="4"/>
      <c r="K39" s="4"/>
      <c r="L39" s="4"/>
    </row>
    <row r="40" spans="2:12" ht="12.75">
      <c r="B40" s="4"/>
      <c r="C40" s="4"/>
      <c r="D40" s="4"/>
      <c r="E40" s="4"/>
      <c r="H40" s="4"/>
      <c r="I40" s="4"/>
      <c r="J40" s="4"/>
      <c r="K40" s="4"/>
      <c r="L40" s="4"/>
    </row>
    <row r="41" spans="2:12" ht="12.75">
      <c r="B41" s="4"/>
      <c r="C41" s="4"/>
      <c r="D41" s="4"/>
      <c r="E41" s="4"/>
      <c r="H41" s="4"/>
      <c r="I41" s="4"/>
      <c r="J41" s="4"/>
      <c r="K41" s="4"/>
      <c r="L41" s="4"/>
    </row>
    <row r="42" spans="2:12" ht="12.75">
      <c r="B42" s="4"/>
      <c r="C42" s="4"/>
      <c r="D42" s="4"/>
      <c r="E42" s="4"/>
      <c r="H42" s="4"/>
      <c r="I42" s="4"/>
      <c r="J42" s="4"/>
      <c r="K42" s="4"/>
      <c r="L42" s="4"/>
    </row>
    <row r="43" spans="2:12" ht="12.75">
      <c r="B43" s="4"/>
      <c r="C43" s="4"/>
      <c r="D43" s="4"/>
      <c r="E43" s="4"/>
      <c r="H43" s="4"/>
      <c r="I43" s="4"/>
      <c r="J43" s="4"/>
      <c r="K43" s="4"/>
      <c r="L43" s="4"/>
    </row>
    <row r="44" spans="2:12" ht="12.75">
      <c r="B44" s="165"/>
      <c r="C44" s="4"/>
      <c r="D44" s="4"/>
      <c r="E44" s="165"/>
      <c r="H44" s="4"/>
      <c r="I44" s="4"/>
      <c r="J44" s="4"/>
      <c r="K44" s="4"/>
      <c r="L44" s="4"/>
    </row>
    <row r="45" spans="2:12" ht="13.5">
      <c r="B45" s="166"/>
      <c r="C45" s="4"/>
      <c r="D45" s="4"/>
      <c r="E45" s="4"/>
      <c r="H45" s="4"/>
      <c r="I45" s="4"/>
      <c r="J45" s="4"/>
      <c r="K45" s="4"/>
      <c r="L45" s="4"/>
    </row>
    <row r="46" spans="2:12" ht="12.75">
      <c r="B46" s="165"/>
      <c r="C46" s="4"/>
      <c r="D46" s="4"/>
      <c r="E46" s="4"/>
      <c r="H46" s="4"/>
      <c r="I46" s="4"/>
      <c r="J46" s="4"/>
      <c r="K46" s="4"/>
      <c r="L46" s="4"/>
    </row>
    <row r="47" spans="2:12" ht="12.75">
      <c r="B47" s="4"/>
      <c r="C47" s="4"/>
      <c r="D47" s="4"/>
      <c r="E47" s="4"/>
      <c r="H47" s="4"/>
      <c r="I47" s="4"/>
      <c r="J47" s="4"/>
      <c r="K47" s="4"/>
      <c r="L47" s="4"/>
    </row>
    <row r="48" spans="2:12" ht="12.75">
      <c r="B48" s="4"/>
      <c r="C48" s="4"/>
      <c r="D48" s="4"/>
      <c r="E48" s="4"/>
      <c r="H48" s="4"/>
      <c r="I48" s="4"/>
      <c r="J48" s="4"/>
      <c r="K48" s="4"/>
      <c r="L48" s="4"/>
    </row>
    <row r="49" spans="2:12" ht="12.75">
      <c r="B49" s="4"/>
      <c r="C49" s="4"/>
      <c r="D49" s="4"/>
      <c r="E49" s="4"/>
      <c r="H49" s="4"/>
      <c r="I49" s="4"/>
      <c r="J49" s="4"/>
      <c r="K49" s="4"/>
      <c r="L49" s="4"/>
    </row>
    <row r="50" spans="2:12" ht="12.75">
      <c r="B50" s="4"/>
      <c r="C50" s="4"/>
      <c r="D50" s="4"/>
      <c r="E50" s="4"/>
      <c r="H50" s="4"/>
      <c r="I50" s="4"/>
      <c r="J50" s="4"/>
      <c r="K50" s="4"/>
      <c r="L50" s="4"/>
    </row>
    <row r="51" spans="2:12" ht="12.75">
      <c r="B51" s="4"/>
      <c r="C51" s="4"/>
      <c r="D51" s="4"/>
      <c r="E51" s="4"/>
      <c r="H51" s="4"/>
      <c r="I51" s="4"/>
      <c r="J51" s="4"/>
      <c r="K51" s="4"/>
      <c r="L51" s="4"/>
    </row>
    <row r="52" spans="2:12" ht="12.75">
      <c r="B52" s="4"/>
      <c r="C52" s="4"/>
      <c r="D52" s="4"/>
      <c r="E52" s="4"/>
      <c r="H52" s="4"/>
      <c r="I52" s="4"/>
      <c r="J52" s="4"/>
      <c r="K52" s="4"/>
      <c r="L52" s="4"/>
    </row>
    <row r="53" spans="2:12" ht="12.75">
      <c r="B53" s="4"/>
      <c r="C53" s="4"/>
      <c r="D53" s="4"/>
      <c r="E53" s="4"/>
      <c r="H53" s="4"/>
      <c r="I53" s="4"/>
      <c r="J53" s="4"/>
      <c r="K53" s="4"/>
      <c r="L53" s="4"/>
    </row>
    <row r="54" spans="2:12" ht="12.75">
      <c r="B54" s="4"/>
      <c r="C54" s="4"/>
      <c r="D54" s="4"/>
      <c r="E54" s="4"/>
      <c r="H54" s="4"/>
      <c r="I54" s="4"/>
      <c r="J54" s="4"/>
      <c r="K54" s="4"/>
      <c r="L54" s="4"/>
    </row>
    <row r="55" spans="2:12" ht="12.75">
      <c r="B55" s="4"/>
      <c r="C55" s="4"/>
      <c r="D55" s="4"/>
      <c r="E55" s="4"/>
      <c r="H55" s="4"/>
      <c r="I55" s="4"/>
      <c r="J55" s="4"/>
      <c r="K55" s="4"/>
      <c r="L55" s="4"/>
    </row>
    <row r="56" spans="2:12" ht="12.75">
      <c r="B56" s="4"/>
      <c r="C56" s="4"/>
      <c r="D56" s="4"/>
      <c r="E56" s="4"/>
      <c r="H56" s="4"/>
      <c r="I56" s="4"/>
      <c r="J56" s="4"/>
      <c r="K56" s="4"/>
      <c r="L56" s="4"/>
    </row>
    <row r="57" spans="2:12" ht="13.5">
      <c r="B57" s="166"/>
      <c r="C57" s="4"/>
      <c r="D57" s="4"/>
      <c r="E57" s="4"/>
      <c r="H57" s="4"/>
      <c r="I57" s="4"/>
      <c r="J57" s="4"/>
      <c r="K57" s="4"/>
      <c r="L57" s="4"/>
    </row>
    <row r="58" spans="2:12" ht="12.75">
      <c r="B58" s="4"/>
      <c r="C58" s="4"/>
      <c r="D58" s="4"/>
      <c r="E58" s="4"/>
      <c r="H58" s="4"/>
      <c r="I58" s="4"/>
      <c r="J58" s="4"/>
      <c r="K58" s="4"/>
      <c r="L58" s="4"/>
    </row>
    <row r="59" spans="2:12" ht="12.75">
      <c r="B59" s="4"/>
      <c r="C59" s="4"/>
      <c r="D59" s="4"/>
      <c r="E59" s="4"/>
      <c r="H59" s="4"/>
      <c r="I59" s="4"/>
      <c r="J59" s="4"/>
      <c r="K59" s="4"/>
      <c r="L59" s="4"/>
    </row>
    <row r="60" spans="2:12" ht="12.75">
      <c r="B60" s="4"/>
      <c r="C60" s="4"/>
      <c r="D60" s="4"/>
      <c r="E60" s="4"/>
      <c r="H60" s="4"/>
      <c r="I60" s="4"/>
      <c r="J60" s="4"/>
      <c r="K60" s="4"/>
      <c r="L60" s="4"/>
    </row>
    <row r="61" spans="2:12" ht="13.5">
      <c r="B61" s="167"/>
      <c r="C61" s="4"/>
      <c r="D61" s="4"/>
      <c r="E61" s="4"/>
      <c r="H61" s="4"/>
      <c r="I61" s="4"/>
      <c r="J61" s="4"/>
      <c r="K61" s="4"/>
      <c r="L61" s="4"/>
    </row>
    <row r="62" spans="2:12" ht="12.75">
      <c r="B62" s="4"/>
      <c r="C62" s="4"/>
      <c r="D62" s="4"/>
      <c r="E62" s="4"/>
      <c r="H62" s="4"/>
      <c r="I62" s="4"/>
      <c r="J62" s="4"/>
      <c r="K62" s="4"/>
      <c r="L62" s="4"/>
    </row>
    <row r="63" spans="2:12" ht="12.75">
      <c r="B63" s="4"/>
      <c r="C63" s="4"/>
      <c r="D63" s="4"/>
      <c r="E63" s="4"/>
      <c r="H63" s="4"/>
      <c r="I63" s="4"/>
      <c r="J63" s="4"/>
      <c r="K63" s="4"/>
      <c r="L63" s="4"/>
    </row>
    <row r="64" spans="2:12" ht="12.75">
      <c r="B64" s="4"/>
      <c r="C64" s="4"/>
      <c r="D64" s="4"/>
      <c r="E64" s="4"/>
      <c r="H64" s="4"/>
      <c r="I64" s="4"/>
      <c r="J64" s="4"/>
      <c r="K64" s="4"/>
      <c r="L64" s="4"/>
    </row>
    <row r="65" spans="2:12" ht="12.75">
      <c r="B65" s="4"/>
      <c r="C65" s="4"/>
      <c r="D65" s="4"/>
      <c r="E65" s="4"/>
      <c r="H65" s="4"/>
      <c r="I65" s="4"/>
      <c r="J65" s="4"/>
      <c r="K65" s="4"/>
      <c r="L65" s="4"/>
    </row>
    <row r="66" spans="2:12" ht="12.75">
      <c r="B66" s="4"/>
      <c r="C66" s="4"/>
      <c r="D66" s="4"/>
      <c r="E66" s="4"/>
      <c r="H66" s="4"/>
      <c r="I66" s="4"/>
      <c r="J66" s="4"/>
      <c r="K66" s="4"/>
      <c r="L66" s="4"/>
    </row>
    <row r="67" spans="2:12" ht="12.75">
      <c r="B67" s="4"/>
      <c r="C67" s="4"/>
      <c r="D67" s="4"/>
      <c r="E67" s="4"/>
      <c r="H67" s="4"/>
      <c r="I67" s="4"/>
      <c r="J67" s="4"/>
      <c r="K67" s="4"/>
      <c r="L67" s="4"/>
    </row>
    <row r="68" spans="2:12" ht="12.75">
      <c r="B68" s="4"/>
      <c r="C68" s="4"/>
      <c r="D68" s="4"/>
      <c r="E68" s="4"/>
      <c r="H68" s="4"/>
      <c r="I68" s="4"/>
      <c r="J68" s="4"/>
      <c r="K68" s="4"/>
      <c r="L68" s="4"/>
    </row>
    <row r="69" spans="2:12" ht="12.75">
      <c r="B69" s="4"/>
      <c r="C69" s="4"/>
      <c r="D69" s="4"/>
      <c r="E69" s="4"/>
      <c r="H69" s="4"/>
      <c r="I69" s="4"/>
      <c r="J69" s="4"/>
      <c r="K69" s="4"/>
      <c r="L69" s="4"/>
    </row>
    <row r="70" spans="2:12" ht="12.75">
      <c r="B70" s="4"/>
      <c r="C70" s="4"/>
      <c r="D70" s="4"/>
      <c r="E70" s="4"/>
      <c r="H70" s="4"/>
      <c r="I70" s="4"/>
      <c r="J70" s="4"/>
      <c r="K70" s="4"/>
      <c r="L70" s="4"/>
    </row>
    <row r="71" spans="2:12" ht="12.75">
      <c r="B71" s="4"/>
      <c r="C71" s="4"/>
      <c r="D71" s="4"/>
      <c r="E71" s="4"/>
      <c r="H71" s="4"/>
      <c r="I71" s="4"/>
      <c r="J71" s="4"/>
      <c r="K71" s="4"/>
      <c r="L71" s="4"/>
    </row>
    <row r="72" spans="2:12" ht="12.75">
      <c r="B72" s="4"/>
      <c r="C72" s="4"/>
      <c r="D72" s="4"/>
      <c r="E72" s="4"/>
      <c r="H72" s="4"/>
      <c r="I72" s="4"/>
      <c r="J72" s="4"/>
      <c r="K72" s="4"/>
      <c r="L72" s="4"/>
    </row>
    <row r="73" spans="2:12" ht="12.75">
      <c r="B73" s="4"/>
      <c r="C73" s="4"/>
      <c r="D73" s="4"/>
      <c r="E73" s="4"/>
      <c r="H73" s="4"/>
      <c r="I73" s="4"/>
      <c r="J73" s="4"/>
      <c r="K73" s="4"/>
      <c r="L73" s="4"/>
    </row>
    <row r="74" spans="2:12" ht="12.75">
      <c r="B74" s="4"/>
      <c r="C74" s="4"/>
      <c r="D74" s="4"/>
      <c r="E74" s="4"/>
      <c r="H74" s="4"/>
      <c r="I74" s="4"/>
      <c r="J74" s="4"/>
      <c r="K74" s="4"/>
      <c r="L74" s="4"/>
    </row>
    <row r="75" spans="2:12" ht="12.75">
      <c r="B75" s="4"/>
      <c r="C75" s="4"/>
      <c r="D75" s="4"/>
      <c r="E75" s="4"/>
      <c r="H75" s="4"/>
      <c r="I75" s="4"/>
      <c r="J75" s="4"/>
      <c r="K75" s="4"/>
      <c r="L75" s="4"/>
    </row>
    <row r="76" spans="2:12" ht="12.75">
      <c r="B76" s="4"/>
      <c r="C76" s="4"/>
      <c r="D76" s="4"/>
      <c r="E76" s="4"/>
      <c r="H76" s="4"/>
      <c r="I76" s="4"/>
      <c r="J76" s="4"/>
      <c r="K76" s="4"/>
      <c r="L76" s="4"/>
    </row>
    <row r="77" spans="2:12" ht="12.75">
      <c r="B77" s="4"/>
      <c r="C77" s="4"/>
      <c r="D77" s="4"/>
      <c r="E77" s="4"/>
      <c r="H77" s="4"/>
      <c r="I77" s="4"/>
      <c r="J77" s="4"/>
      <c r="K77" s="4"/>
      <c r="L77" s="4"/>
    </row>
    <row r="78" spans="2:12" ht="12.75">
      <c r="B78" s="4"/>
      <c r="C78" s="4"/>
      <c r="D78" s="4"/>
      <c r="E78" s="4"/>
      <c r="H78" s="4"/>
      <c r="I78" s="4"/>
      <c r="J78" s="4"/>
      <c r="K78" s="4"/>
      <c r="L78" s="4"/>
    </row>
    <row r="79" spans="2:12" ht="12.75">
      <c r="B79" s="4"/>
      <c r="C79" s="4"/>
      <c r="D79" s="4"/>
      <c r="E79" s="4"/>
      <c r="H79" s="4"/>
      <c r="I79" s="4"/>
      <c r="J79" s="4"/>
      <c r="K79" s="4"/>
      <c r="L79" s="4"/>
    </row>
    <row r="80" spans="2:12" ht="12.75">
      <c r="B80" s="4"/>
      <c r="C80" s="4"/>
      <c r="D80" s="4"/>
      <c r="E80" s="4"/>
      <c r="H80" s="4"/>
      <c r="I80" s="4"/>
      <c r="J80" s="4"/>
      <c r="K80" s="4"/>
      <c r="L80" s="4"/>
    </row>
    <row r="81" spans="2:12" ht="12.75">
      <c r="B81" s="4"/>
      <c r="C81" s="4"/>
      <c r="D81" s="4"/>
      <c r="E81" s="4"/>
      <c r="H81" s="4"/>
      <c r="I81" s="4"/>
      <c r="J81" s="4"/>
      <c r="K81" s="4"/>
      <c r="L81" s="4"/>
    </row>
    <row r="82" spans="2:12" ht="12.75">
      <c r="B82" s="4"/>
      <c r="C82" s="4"/>
      <c r="D82" s="4"/>
      <c r="E82" s="4"/>
      <c r="H82" s="4"/>
      <c r="I82" s="4"/>
      <c r="J82" s="4"/>
      <c r="K82" s="4"/>
      <c r="L82" s="4"/>
    </row>
    <row r="83" spans="2:12" ht="12.75">
      <c r="B83" s="4"/>
      <c r="C83" s="4"/>
      <c r="D83" s="4"/>
      <c r="E83" s="4"/>
      <c r="H83" s="4"/>
      <c r="I83" s="4"/>
      <c r="J83" s="4"/>
      <c r="K83" s="4"/>
      <c r="L83" s="4"/>
    </row>
    <row r="84" spans="2:12" ht="12.75">
      <c r="B84" s="4"/>
      <c r="C84" s="4"/>
      <c r="D84" s="4"/>
      <c r="E84" s="4"/>
      <c r="H84" s="4"/>
      <c r="I84" s="4"/>
      <c r="J84" s="4"/>
      <c r="K84" s="4"/>
      <c r="L84" s="4"/>
    </row>
    <row r="85" spans="2:12" ht="12.75">
      <c r="B85" s="4"/>
      <c r="C85" s="4"/>
      <c r="D85" s="4"/>
      <c r="E85" s="4"/>
      <c r="H85" s="4"/>
      <c r="I85" s="4"/>
      <c r="J85" s="4"/>
      <c r="K85" s="4"/>
      <c r="L85" s="4"/>
    </row>
    <row r="86" spans="2:12" ht="12.75">
      <c r="B86" s="4"/>
      <c r="C86" s="4"/>
      <c r="D86" s="4"/>
      <c r="E86" s="4"/>
      <c r="H86" s="4"/>
      <c r="I86" s="4"/>
      <c r="J86" s="4"/>
      <c r="K86" s="4"/>
      <c r="L86" s="4"/>
    </row>
    <row r="87" spans="2:12" ht="12.75">
      <c r="B87" s="4"/>
      <c r="C87" s="4"/>
      <c r="D87" s="4"/>
      <c r="E87" s="4"/>
      <c r="H87" s="4"/>
      <c r="I87" s="4"/>
      <c r="J87" s="4"/>
      <c r="K87" s="4"/>
      <c r="L87" s="4"/>
    </row>
    <row r="88" spans="2:12" ht="12.75">
      <c r="B88" s="4"/>
      <c r="C88" s="4"/>
      <c r="D88" s="4"/>
      <c r="E88" s="4"/>
      <c r="H88" s="4"/>
      <c r="I88" s="4"/>
      <c r="J88" s="4"/>
      <c r="K88" s="4"/>
      <c r="L88" s="4"/>
    </row>
    <row r="89" spans="2:12" ht="12.75">
      <c r="B89" s="4"/>
      <c r="C89" s="4"/>
      <c r="D89" s="4"/>
      <c r="E89" s="4"/>
      <c r="H89" s="4"/>
      <c r="I89" s="4"/>
      <c r="J89" s="4"/>
      <c r="K89" s="4"/>
      <c r="L89" s="4"/>
    </row>
    <row r="90" spans="2:5" ht="12.75">
      <c r="B90" s="4"/>
      <c r="C90" s="4"/>
      <c r="D90" s="4"/>
      <c r="E90" s="4"/>
    </row>
    <row r="91" spans="2:5" ht="12.75">
      <c r="B91" s="4"/>
      <c r="C91" s="4"/>
      <c r="D91" s="4"/>
      <c r="E91" s="4"/>
    </row>
    <row r="92" spans="2:5" ht="12.75">
      <c r="B92" s="4"/>
      <c r="C92" s="4"/>
      <c r="D92" s="4"/>
      <c r="E92" s="4"/>
    </row>
    <row r="93" spans="2:5" ht="12.75">
      <c r="B93" s="4"/>
      <c r="C93" s="4"/>
      <c r="D93" s="4"/>
      <c r="E93" s="4"/>
    </row>
    <row r="94" spans="2:5" ht="12.75">
      <c r="B94" s="4"/>
      <c r="C94" s="4"/>
      <c r="D94" s="4"/>
      <c r="E94" s="4"/>
    </row>
    <row r="95" spans="2:5" ht="12.75">
      <c r="B95" s="4"/>
      <c r="C95" s="4"/>
      <c r="D95" s="4"/>
      <c r="E95" s="4"/>
    </row>
    <row r="96" spans="2:5" ht="12.75">
      <c r="B96" s="4"/>
      <c r="C96" s="4"/>
      <c r="D96" s="4"/>
      <c r="E96" s="4"/>
    </row>
    <row r="97" spans="2:5" ht="12.75">
      <c r="B97" s="4"/>
      <c r="C97" s="4"/>
      <c r="D97" s="4"/>
      <c r="E97" s="4"/>
    </row>
    <row r="98" spans="2:5" ht="12.75">
      <c r="B98" s="4"/>
      <c r="C98" s="4"/>
      <c r="D98" s="4"/>
      <c r="E98" s="4"/>
    </row>
    <row r="99" spans="2:5" ht="12.75">
      <c r="B99" s="4"/>
      <c r="C99" s="4"/>
      <c r="D99" s="4"/>
      <c r="E99" s="4"/>
    </row>
    <row r="100" spans="2:5" ht="12.75">
      <c r="B100" s="4"/>
      <c r="C100" s="4"/>
      <c r="D100" s="4"/>
      <c r="E100" s="4"/>
    </row>
    <row r="101" spans="2:5" ht="12.75">
      <c r="B101" s="4"/>
      <c r="C101" s="4"/>
      <c r="D101" s="4"/>
      <c r="E101" s="4"/>
    </row>
    <row r="102" spans="2:5" ht="12.75">
      <c r="B102" s="4"/>
      <c r="C102" s="4"/>
      <c r="D102" s="4"/>
      <c r="E102" s="4"/>
    </row>
    <row r="103" spans="2:5" ht="12.75">
      <c r="B103" s="4"/>
      <c r="C103" s="4"/>
      <c r="D103" s="4"/>
      <c r="E103" s="4"/>
    </row>
    <row r="104" spans="2:5" ht="12.75">
      <c r="B104" s="4"/>
      <c r="C104" s="4"/>
      <c r="D104" s="4"/>
      <c r="E104" s="4"/>
    </row>
    <row r="105" spans="2:5" ht="12.75">
      <c r="B105" s="4"/>
      <c r="C105" s="4"/>
      <c r="D105" s="4"/>
      <c r="E105" s="4"/>
    </row>
    <row r="106" spans="2:5" ht="12.75">
      <c r="B106" s="4"/>
      <c r="C106" s="4"/>
      <c r="D106" s="4"/>
      <c r="E106" s="4"/>
    </row>
    <row r="107" spans="2:5" ht="12.75">
      <c r="B107" s="4"/>
      <c r="C107" s="4"/>
      <c r="D107" s="4"/>
      <c r="E107" s="4"/>
    </row>
    <row r="108" spans="2:5" ht="12.75">
      <c r="B108" s="4"/>
      <c r="C108" s="4"/>
      <c r="D108" s="4"/>
      <c r="E108" s="4"/>
    </row>
    <row r="109" spans="2:5" ht="12.75">
      <c r="B109" s="4"/>
      <c r="C109" s="4"/>
      <c r="D109" s="4"/>
      <c r="E109" s="4"/>
    </row>
    <row r="110" spans="2:5" ht="12.75">
      <c r="B110" s="4"/>
      <c r="C110" s="4"/>
      <c r="D110" s="4"/>
      <c r="E110" s="4"/>
    </row>
    <row r="111" spans="2:5" ht="12.75">
      <c r="B111" s="4"/>
      <c r="C111" s="4"/>
      <c r="D111" s="4"/>
      <c r="E111" s="4"/>
    </row>
    <row r="112" spans="2:5" ht="12.75">
      <c r="B112" s="4"/>
      <c r="C112" s="4"/>
      <c r="D112" s="4"/>
      <c r="E112" s="4"/>
    </row>
    <row r="113" spans="2:5" ht="12.75">
      <c r="B113" s="4"/>
      <c r="C113" s="4"/>
      <c r="D113" s="4"/>
      <c r="E113" s="4"/>
    </row>
    <row r="114" spans="2:5" ht="12.75">
      <c r="B114" s="4"/>
      <c r="C114" s="4"/>
      <c r="D114" s="4"/>
      <c r="E114" s="4"/>
    </row>
    <row r="115" spans="2:5" ht="12.75">
      <c r="B115" s="4"/>
      <c r="C115" s="4"/>
      <c r="D115" s="4"/>
      <c r="E115" s="4"/>
    </row>
    <row r="116" spans="2:5" ht="12.75">
      <c r="B116" s="4"/>
      <c r="C116" s="4"/>
      <c r="D116" s="4"/>
      <c r="E116" s="4"/>
    </row>
    <row r="117" spans="2:5" ht="12.75">
      <c r="B117" s="4"/>
      <c r="C117" s="4"/>
      <c r="D117" s="4"/>
      <c r="E117" s="4"/>
    </row>
    <row r="118" spans="2:5" ht="12.75">
      <c r="B118" s="4"/>
      <c r="C118" s="4"/>
      <c r="D118" s="4"/>
      <c r="E118" s="4"/>
    </row>
    <row r="119" spans="2:5" ht="12.75">
      <c r="B119" s="4"/>
      <c r="C119" s="4"/>
      <c r="D119" s="4"/>
      <c r="E119" s="4"/>
    </row>
    <row r="120" spans="2:5" ht="12.75">
      <c r="B120" s="4"/>
      <c r="C120" s="4"/>
      <c r="D120" s="4"/>
      <c r="E120" s="4"/>
    </row>
    <row r="121" spans="2:5" ht="12.75">
      <c r="B121" s="4"/>
      <c r="C121" s="4"/>
      <c r="D121" s="4"/>
      <c r="E121" s="4"/>
    </row>
    <row r="122" spans="2:5" ht="12.75">
      <c r="B122" s="4"/>
      <c r="C122" s="4"/>
      <c r="D122" s="4"/>
      <c r="E122" s="4"/>
    </row>
    <row r="123" spans="2:5" ht="12.75">
      <c r="B123" s="4"/>
      <c r="C123" s="4"/>
      <c r="D123" s="4"/>
      <c r="E123" s="4"/>
    </row>
    <row r="124" spans="2:5" ht="12.75">
      <c r="B124" s="4"/>
      <c r="C124" s="4"/>
      <c r="D124" s="4"/>
      <c r="E124" s="4"/>
    </row>
    <row r="125" spans="2:5" ht="12.75">
      <c r="B125" s="4"/>
      <c r="C125" s="4"/>
      <c r="D125" s="4"/>
      <c r="E125" s="4"/>
    </row>
    <row r="126" spans="2:5" ht="12.75">
      <c r="B126" s="4"/>
      <c r="C126" s="4"/>
      <c r="D126" s="4"/>
      <c r="E126" s="4"/>
    </row>
    <row r="127" spans="2:5" ht="12.75">
      <c r="B127" s="4"/>
      <c r="C127" s="4"/>
      <c r="D127" s="4"/>
      <c r="E127" s="4"/>
    </row>
    <row r="128" spans="2:5" ht="12.75">
      <c r="B128" s="4"/>
      <c r="C128" s="4"/>
      <c r="D128" s="4"/>
      <c r="E128" s="4"/>
    </row>
    <row r="129" spans="2:5" ht="12.75">
      <c r="B129" s="4"/>
      <c r="C129" s="4"/>
      <c r="D129" s="4"/>
      <c r="E129" s="4"/>
    </row>
    <row r="130" spans="2:5" ht="12.75">
      <c r="B130" s="4"/>
      <c r="C130" s="4"/>
      <c r="D130" s="4"/>
      <c r="E130" s="4"/>
    </row>
    <row r="131" spans="2:5" ht="12.75">
      <c r="B131" s="4"/>
      <c r="C131" s="4"/>
      <c r="D131" s="4"/>
      <c r="E131" s="4"/>
    </row>
    <row r="132" spans="2:5" ht="12.75">
      <c r="B132" s="4"/>
      <c r="C132" s="4"/>
      <c r="D132" s="4"/>
      <c r="E132" s="4"/>
    </row>
    <row r="133" spans="2:5" ht="12.75">
      <c r="B133" s="4"/>
      <c r="C133" s="4"/>
      <c r="D133" s="4"/>
      <c r="E133" s="4"/>
    </row>
    <row r="134" spans="2:5" ht="12.75">
      <c r="B134" s="4"/>
      <c r="C134" s="4"/>
      <c r="D134" s="4"/>
      <c r="E134" s="4"/>
    </row>
    <row r="135" spans="2:5" ht="12.75">
      <c r="B135" s="4"/>
      <c r="C135" s="4"/>
      <c r="D135" s="4"/>
      <c r="E135" s="4"/>
    </row>
    <row r="136" spans="2:5" ht="12.75">
      <c r="B136" s="4"/>
      <c r="C136" s="4"/>
      <c r="D136" s="4"/>
      <c r="E136" s="4"/>
    </row>
    <row r="137" spans="2:5" ht="12.75">
      <c r="B137" s="4"/>
      <c r="C137" s="4"/>
      <c r="D137" s="4"/>
      <c r="E137" s="4"/>
    </row>
    <row r="138" spans="2:5" ht="12.75">
      <c r="B138" s="4"/>
      <c r="C138" s="4"/>
      <c r="D138" s="4"/>
      <c r="E138" s="4"/>
    </row>
    <row r="139" spans="2:5" ht="12.75">
      <c r="B139" s="4"/>
      <c r="C139" s="4"/>
      <c r="D139" s="4"/>
      <c r="E139" s="4"/>
    </row>
  </sheetData>
  <sheetProtection/>
  <mergeCells count="10">
    <mergeCell ref="B3:E3"/>
    <mergeCell ref="B4:E4"/>
    <mergeCell ref="B5:E5"/>
    <mergeCell ref="A1:D1"/>
    <mergeCell ref="B2:E2"/>
    <mergeCell ref="B9:B10"/>
    <mergeCell ref="B7:E7"/>
    <mergeCell ref="C9:C10"/>
    <mergeCell ref="D9:D10"/>
    <mergeCell ref="E9:E1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&amp;C&amp;P. oldal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7">
    <tabColor indexed="50"/>
  </sheetPr>
  <dimension ref="A1:I227"/>
  <sheetViews>
    <sheetView zoomScalePageLayoutView="0" workbookViewId="0" topLeftCell="A46">
      <selection activeCell="A3" sqref="A3:F3"/>
    </sheetView>
  </sheetViews>
  <sheetFormatPr defaultColWidth="9.140625" defaultRowHeight="12.75"/>
  <cols>
    <col min="1" max="1" width="4.7109375" style="0" customWidth="1"/>
    <col min="2" max="2" width="40.28125" style="0" customWidth="1"/>
    <col min="3" max="3" width="16.421875" style="0" customWidth="1"/>
    <col min="4" max="4" width="13.7109375" style="0" customWidth="1"/>
    <col min="5" max="5" width="11.140625" style="0" hidden="1" customWidth="1"/>
    <col min="6" max="6" width="0.13671875" style="0" customWidth="1"/>
    <col min="7" max="7" width="3.8515625" style="0" customWidth="1"/>
    <col min="8" max="8" width="12.00390625" style="0" hidden="1" customWidth="1"/>
  </cols>
  <sheetData>
    <row r="1" spans="1:6" ht="16.5" thickTop="1">
      <c r="A1" s="812" t="s">
        <v>502</v>
      </c>
      <c r="B1" s="813"/>
      <c r="C1" s="813"/>
      <c r="D1" s="813"/>
      <c r="E1" s="229"/>
      <c r="F1" s="697"/>
    </row>
    <row r="2" spans="1:6" ht="15.75">
      <c r="A2" s="462"/>
      <c r="B2" s="818" t="s">
        <v>630</v>
      </c>
      <c r="C2" s="819"/>
      <c r="D2" s="819"/>
      <c r="E2" s="819"/>
      <c r="F2" s="820"/>
    </row>
    <row r="3" spans="1:6" ht="12.75">
      <c r="A3" s="816" t="s">
        <v>503</v>
      </c>
      <c r="B3" s="797"/>
      <c r="C3" s="797"/>
      <c r="D3" s="797"/>
      <c r="E3" s="798"/>
      <c r="F3" s="817"/>
    </row>
    <row r="4" spans="1:6" ht="16.5" thickBot="1">
      <c r="A4" s="814"/>
      <c r="B4" s="815"/>
      <c r="C4" s="815"/>
      <c r="D4" s="815"/>
      <c r="E4" s="699"/>
      <c r="F4" s="700"/>
    </row>
    <row r="5" spans="1:6" ht="16.5" thickBot="1">
      <c r="A5" s="230"/>
      <c r="B5" s="86"/>
      <c r="C5" s="86"/>
      <c r="D5" s="701" t="s">
        <v>324</v>
      </c>
      <c r="E5" s="87"/>
      <c r="F5" s="86"/>
    </row>
    <row r="6" spans="1:6" ht="31.5" customHeight="1" thickTop="1">
      <c r="A6" s="231" t="s">
        <v>190</v>
      </c>
      <c r="B6" s="795" t="s">
        <v>82</v>
      </c>
      <c r="C6" s="795" t="s">
        <v>621</v>
      </c>
      <c r="D6" s="799" t="s">
        <v>584</v>
      </c>
      <c r="E6" s="810"/>
      <c r="F6" s="303" t="s">
        <v>397</v>
      </c>
    </row>
    <row r="7" spans="1:9" ht="36.75" customHeight="1" thickBot="1">
      <c r="A7" s="232" t="s">
        <v>191</v>
      </c>
      <c r="B7" s="796"/>
      <c r="C7" s="796"/>
      <c r="D7" s="796"/>
      <c r="E7" s="811"/>
      <c r="F7" s="307">
        <v>39782</v>
      </c>
      <c r="I7" s="4"/>
    </row>
    <row r="8" spans="1:9" ht="15" customHeight="1">
      <c r="A8" s="233" t="s">
        <v>192</v>
      </c>
      <c r="B8" s="15" t="s">
        <v>193</v>
      </c>
      <c r="C8" s="266">
        <v>310784</v>
      </c>
      <c r="D8" s="266">
        <v>314570</v>
      </c>
      <c r="E8" s="296"/>
      <c r="F8" s="304">
        <v>240556</v>
      </c>
      <c r="G8" s="7"/>
      <c r="I8" s="4"/>
    </row>
    <row r="9" spans="1:9" ht="15" customHeight="1">
      <c r="A9" s="234" t="s">
        <v>194</v>
      </c>
      <c r="B9" s="16" t="s">
        <v>195</v>
      </c>
      <c r="C9" s="267">
        <v>91529</v>
      </c>
      <c r="D9" s="267">
        <v>92740</v>
      </c>
      <c r="E9" s="296"/>
      <c r="F9" s="305">
        <v>68072</v>
      </c>
      <c r="G9" s="7"/>
      <c r="I9" s="4"/>
    </row>
    <row r="10" spans="1:9" ht="15" customHeight="1">
      <c r="A10" s="234" t="s">
        <v>101</v>
      </c>
      <c r="B10" s="16" t="s">
        <v>196</v>
      </c>
      <c r="C10" s="29">
        <f>SUM(C12:C46)</f>
        <v>697370</v>
      </c>
      <c r="D10" s="29">
        <f>SUM(D12:D46)</f>
        <v>719416</v>
      </c>
      <c r="E10" s="29">
        <f>SUM(E12:E45)</f>
        <v>0</v>
      </c>
      <c r="F10" s="398">
        <f>SUM(F12:F46)</f>
        <v>508048</v>
      </c>
      <c r="G10" s="70"/>
      <c r="I10" s="4"/>
    </row>
    <row r="11" spans="1:9" ht="15" customHeight="1">
      <c r="A11" s="806"/>
      <c r="B11" s="17" t="s">
        <v>197</v>
      </c>
      <c r="C11" s="30"/>
      <c r="D11" s="31"/>
      <c r="E11" s="273"/>
      <c r="F11" s="273"/>
      <c r="G11" s="4"/>
      <c r="I11" s="4"/>
    </row>
    <row r="12" spans="1:9" ht="15" customHeight="1">
      <c r="A12" s="804"/>
      <c r="B12" s="18" t="s">
        <v>198</v>
      </c>
      <c r="C12" s="71">
        <v>96</v>
      </c>
      <c r="D12" s="71">
        <v>96</v>
      </c>
      <c r="E12" s="297"/>
      <c r="F12" s="306"/>
      <c r="G12" s="7"/>
      <c r="I12" s="4"/>
    </row>
    <row r="13" spans="1:9" ht="15" customHeight="1">
      <c r="A13" s="804"/>
      <c r="B13" s="18" t="s">
        <v>199</v>
      </c>
      <c r="C13" s="71">
        <v>4992</v>
      </c>
      <c r="D13" s="71">
        <v>4992</v>
      </c>
      <c r="E13" s="297"/>
      <c r="F13" s="306">
        <v>6246</v>
      </c>
      <c r="G13" s="7"/>
      <c r="I13" s="4"/>
    </row>
    <row r="14" spans="1:9" ht="15" customHeight="1">
      <c r="A14" s="804"/>
      <c r="B14" s="18" t="s">
        <v>309</v>
      </c>
      <c r="C14" s="71">
        <v>960</v>
      </c>
      <c r="D14" s="71">
        <v>960</v>
      </c>
      <c r="E14" s="297"/>
      <c r="F14" s="306">
        <v>1085</v>
      </c>
      <c r="G14" s="7"/>
      <c r="I14" s="4"/>
    </row>
    <row r="15" spans="1:9" ht="15" customHeight="1">
      <c r="A15" s="804"/>
      <c r="B15" s="18" t="s">
        <v>310</v>
      </c>
      <c r="C15" s="71">
        <v>576</v>
      </c>
      <c r="D15" s="71">
        <v>576</v>
      </c>
      <c r="E15" s="297"/>
      <c r="F15" s="306">
        <v>1166</v>
      </c>
      <c r="G15" s="7"/>
      <c r="I15" s="4"/>
    </row>
    <row r="16" spans="1:9" ht="15" customHeight="1">
      <c r="A16" s="804"/>
      <c r="B16" s="18" t="s">
        <v>311</v>
      </c>
      <c r="C16" s="71">
        <v>960</v>
      </c>
      <c r="D16" s="71">
        <v>960</v>
      </c>
      <c r="E16" s="297"/>
      <c r="F16" s="306">
        <v>853</v>
      </c>
      <c r="G16" s="7"/>
      <c r="I16" s="4"/>
    </row>
    <row r="17" spans="1:9" ht="15" customHeight="1">
      <c r="A17" s="804"/>
      <c r="B17" s="18" t="s">
        <v>200</v>
      </c>
      <c r="C17" s="71">
        <v>3360</v>
      </c>
      <c r="D17" s="71">
        <v>3360</v>
      </c>
      <c r="E17" s="297"/>
      <c r="F17" s="306">
        <v>2972</v>
      </c>
      <c r="G17" s="7"/>
      <c r="H17" s="57"/>
      <c r="I17" s="4"/>
    </row>
    <row r="18" spans="1:9" ht="15" customHeight="1">
      <c r="A18" s="804"/>
      <c r="B18" s="18" t="s">
        <v>201</v>
      </c>
      <c r="C18" s="71">
        <v>3840</v>
      </c>
      <c r="D18" s="71">
        <v>3840</v>
      </c>
      <c r="E18" s="297"/>
      <c r="F18" s="306">
        <v>3807</v>
      </c>
      <c r="G18" s="7"/>
      <c r="H18" s="40"/>
      <c r="I18" s="4"/>
    </row>
    <row r="19" spans="1:9" ht="15" customHeight="1">
      <c r="A19" s="804"/>
      <c r="B19" s="18" t="s">
        <v>202</v>
      </c>
      <c r="C19" s="71">
        <v>432</v>
      </c>
      <c r="D19" s="71">
        <v>432</v>
      </c>
      <c r="E19" s="297"/>
      <c r="F19" s="306">
        <v>433</v>
      </c>
      <c r="G19" s="7"/>
      <c r="H19" s="40"/>
      <c r="I19" s="4"/>
    </row>
    <row r="20" spans="1:9" ht="15" customHeight="1">
      <c r="A20" s="804"/>
      <c r="B20" s="18" t="s">
        <v>203</v>
      </c>
      <c r="C20" s="400">
        <v>1728</v>
      </c>
      <c r="D20" s="400">
        <v>1728</v>
      </c>
      <c r="E20" s="298"/>
      <c r="F20" s="159">
        <v>1583</v>
      </c>
      <c r="G20" s="7"/>
      <c r="H20" s="56"/>
      <c r="I20" s="4"/>
    </row>
    <row r="21" spans="1:9" ht="15" customHeight="1">
      <c r="A21" s="804"/>
      <c r="B21" s="18" t="s">
        <v>312</v>
      </c>
      <c r="C21" s="71">
        <v>2496</v>
      </c>
      <c r="D21" s="71">
        <v>2496</v>
      </c>
      <c r="E21" s="297"/>
      <c r="F21" s="306">
        <v>2645</v>
      </c>
      <c r="G21" s="7"/>
      <c r="I21" s="4"/>
    </row>
    <row r="22" spans="1:9" ht="15" customHeight="1">
      <c r="A22" s="804"/>
      <c r="B22" s="18" t="s">
        <v>313</v>
      </c>
      <c r="C22" s="71">
        <v>768</v>
      </c>
      <c r="D22" s="71">
        <v>768</v>
      </c>
      <c r="E22" s="297"/>
      <c r="F22" s="306">
        <v>614</v>
      </c>
      <c r="G22" s="7"/>
      <c r="I22" s="4"/>
    </row>
    <row r="23" spans="1:9" ht="15" customHeight="1">
      <c r="A23" s="804"/>
      <c r="B23" s="18" t="s">
        <v>204</v>
      </c>
      <c r="C23" s="71">
        <v>48960</v>
      </c>
      <c r="D23" s="71">
        <v>48960</v>
      </c>
      <c r="E23" s="297"/>
      <c r="F23" s="306">
        <v>46333</v>
      </c>
      <c r="G23" s="7"/>
      <c r="I23" s="4"/>
    </row>
    <row r="24" spans="1:9" ht="15" customHeight="1">
      <c r="A24" s="804"/>
      <c r="B24" s="18" t="s">
        <v>205</v>
      </c>
      <c r="C24" s="395">
        <v>49920</v>
      </c>
      <c r="D24" s="395">
        <v>49920</v>
      </c>
      <c r="E24" s="273"/>
      <c r="F24" s="273">
        <v>46027</v>
      </c>
      <c r="G24" s="7"/>
      <c r="I24" s="4"/>
    </row>
    <row r="25" spans="1:9" ht="15" customHeight="1">
      <c r="A25" s="804"/>
      <c r="B25" s="18" t="s">
        <v>390</v>
      </c>
      <c r="C25" s="395">
        <v>4800</v>
      </c>
      <c r="D25" s="395">
        <v>4800</v>
      </c>
      <c r="E25" s="273"/>
      <c r="F25" s="273">
        <v>2939</v>
      </c>
      <c r="G25" s="7"/>
      <c r="I25" s="4"/>
    </row>
    <row r="26" spans="1:9" ht="15" customHeight="1">
      <c r="A26" s="804"/>
      <c r="B26" s="18" t="s">
        <v>206</v>
      </c>
      <c r="C26" s="395">
        <v>3456</v>
      </c>
      <c r="D26" s="395">
        <v>3456</v>
      </c>
      <c r="E26" s="273"/>
      <c r="F26" s="273">
        <v>3102</v>
      </c>
      <c r="G26" s="7"/>
      <c r="I26" s="4"/>
    </row>
    <row r="27" spans="1:9" ht="15" customHeight="1">
      <c r="A27" s="804"/>
      <c r="B27" s="18" t="s">
        <v>207</v>
      </c>
      <c r="C27" s="395">
        <v>26880</v>
      </c>
      <c r="D27" s="395">
        <v>26880</v>
      </c>
      <c r="E27" s="273"/>
      <c r="F27" s="273">
        <v>24659</v>
      </c>
      <c r="G27" s="7"/>
      <c r="I27" s="4"/>
    </row>
    <row r="28" spans="1:9" ht="30.75" customHeight="1">
      <c r="A28" s="804"/>
      <c r="B28" s="18" t="s">
        <v>363</v>
      </c>
      <c r="C28" s="395">
        <v>46500</v>
      </c>
      <c r="D28" s="395">
        <v>46500</v>
      </c>
      <c r="E28" s="273"/>
      <c r="F28" s="273">
        <v>33066</v>
      </c>
      <c r="G28" s="7"/>
      <c r="I28" s="4"/>
    </row>
    <row r="29" spans="1:9" ht="15" customHeight="1">
      <c r="A29" s="804"/>
      <c r="B29" s="18" t="s">
        <v>208</v>
      </c>
      <c r="C29" s="395">
        <v>288</v>
      </c>
      <c r="D29" s="395">
        <v>288</v>
      </c>
      <c r="E29" s="273"/>
      <c r="F29" s="273">
        <v>235</v>
      </c>
      <c r="G29" s="7"/>
      <c r="I29" s="4"/>
    </row>
    <row r="30" spans="1:9" ht="15" customHeight="1">
      <c r="A30" s="804"/>
      <c r="B30" s="18" t="s">
        <v>392</v>
      </c>
      <c r="C30" s="395">
        <v>8640</v>
      </c>
      <c r="D30" s="395">
        <v>8640</v>
      </c>
      <c r="E30" s="273"/>
      <c r="F30" s="273">
        <v>8584</v>
      </c>
      <c r="G30" s="7"/>
      <c r="I30" s="4"/>
    </row>
    <row r="31" spans="1:9" ht="26.25" customHeight="1">
      <c r="A31" s="804"/>
      <c r="B31" s="18" t="s">
        <v>318</v>
      </c>
      <c r="C31" s="395">
        <v>88800</v>
      </c>
      <c r="D31" s="395">
        <v>88800</v>
      </c>
      <c r="E31" s="273"/>
      <c r="F31" s="273">
        <v>60555</v>
      </c>
      <c r="G31" s="7"/>
      <c r="H31" s="56"/>
      <c r="I31" s="4"/>
    </row>
    <row r="32" spans="1:9" ht="15" customHeight="1">
      <c r="A32" s="804"/>
      <c r="B32" s="18" t="s">
        <v>209</v>
      </c>
      <c r="C32" s="395">
        <v>2976</v>
      </c>
      <c r="D32" s="395">
        <v>2976</v>
      </c>
      <c r="E32" s="273"/>
      <c r="F32" s="273">
        <v>3044</v>
      </c>
      <c r="G32" s="7"/>
      <c r="I32" s="4"/>
    </row>
    <row r="33" spans="1:9" ht="15" customHeight="1">
      <c r="A33" s="804"/>
      <c r="B33" s="18" t="s">
        <v>210</v>
      </c>
      <c r="C33" s="395">
        <v>1440</v>
      </c>
      <c r="D33" s="395">
        <v>1440</v>
      </c>
      <c r="E33" s="273"/>
      <c r="F33" s="273">
        <v>1417</v>
      </c>
      <c r="G33" s="7"/>
      <c r="I33" s="4"/>
    </row>
    <row r="34" spans="1:9" ht="19.5" customHeight="1">
      <c r="A34" s="804"/>
      <c r="B34" s="18" t="s">
        <v>211</v>
      </c>
      <c r="C34" s="395">
        <v>3840</v>
      </c>
      <c r="D34" s="395">
        <v>3840</v>
      </c>
      <c r="E34" s="273"/>
      <c r="F34" s="273">
        <v>4120</v>
      </c>
      <c r="G34" s="7"/>
      <c r="I34" s="4"/>
    </row>
    <row r="35" spans="1:9" ht="15" customHeight="1">
      <c r="A35" s="804"/>
      <c r="B35" s="18" t="s">
        <v>212</v>
      </c>
      <c r="C35" s="395">
        <v>480</v>
      </c>
      <c r="D35" s="395">
        <v>480</v>
      </c>
      <c r="E35" s="273"/>
      <c r="F35" s="273">
        <v>335</v>
      </c>
      <c r="G35" s="7"/>
      <c r="H35" s="56"/>
      <c r="I35" s="4"/>
    </row>
    <row r="36" spans="1:9" ht="15" customHeight="1">
      <c r="A36" s="804"/>
      <c r="B36" s="18" t="s">
        <v>213</v>
      </c>
      <c r="C36" s="395">
        <v>61603</v>
      </c>
      <c r="D36" s="395">
        <v>61603</v>
      </c>
      <c r="E36" s="273"/>
      <c r="F36" s="273">
        <v>40449</v>
      </c>
      <c r="G36" s="7"/>
      <c r="I36" s="4"/>
    </row>
    <row r="37" spans="1:9" ht="15" customHeight="1">
      <c r="A37" s="804"/>
      <c r="B37" s="18" t="s">
        <v>321</v>
      </c>
      <c r="C37" s="395">
        <v>14592</v>
      </c>
      <c r="D37" s="395">
        <v>14592</v>
      </c>
      <c r="E37" s="273"/>
      <c r="F37" s="273">
        <v>12265</v>
      </c>
      <c r="G37" s="7"/>
      <c r="I37" s="4"/>
    </row>
    <row r="38" spans="1:9" ht="15" customHeight="1">
      <c r="A38" s="804"/>
      <c r="B38" s="18" t="s">
        <v>314</v>
      </c>
      <c r="C38" s="395">
        <v>113747</v>
      </c>
      <c r="D38" s="395">
        <v>113747</v>
      </c>
      <c r="E38" s="273"/>
      <c r="F38" s="273">
        <v>79973</v>
      </c>
      <c r="G38" s="7"/>
      <c r="I38" s="4"/>
    </row>
    <row r="39" spans="1:9" ht="15" customHeight="1">
      <c r="A39" s="804"/>
      <c r="B39" s="18" t="s">
        <v>214</v>
      </c>
      <c r="C39" s="395">
        <v>137200</v>
      </c>
      <c r="D39" s="395">
        <v>137200</v>
      </c>
      <c r="E39" s="273"/>
      <c r="F39" s="273">
        <v>56754</v>
      </c>
      <c r="G39" s="7"/>
      <c r="I39" s="4"/>
    </row>
    <row r="40" spans="1:9" ht="15" customHeight="1">
      <c r="A40" s="804"/>
      <c r="B40" s="18" t="s">
        <v>215</v>
      </c>
      <c r="C40" s="395">
        <v>9600</v>
      </c>
      <c r="D40" s="395">
        <v>9600</v>
      </c>
      <c r="E40" s="273"/>
      <c r="F40" s="808">
        <v>18129</v>
      </c>
      <c r="G40" s="7"/>
      <c r="I40" s="4"/>
    </row>
    <row r="41" spans="1:9" ht="15" customHeight="1">
      <c r="A41" s="804"/>
      <c r="B41" s="18" t="s">
        <v>319</v>
      </c>
      <c r="C41" s="395">
        <v>10272</v>
      </c>
      <c r="D41" s="395">
        <v>10272</v>
      </c>
      <c r="E41" s="273"/>
      <c r="F41" s="809"/>
      <c r="G41" s="7"/>
      <c r="I41" s="4"/>
    </row>
    <row r="42" spans="1:9" ht="15" customHeight="1">
      <c r="A42" s="804"/>
      <c r="B42" s="18" t="s">
        <v>320</v>
      </c>
      <c r="C42" s="395">
        <v>768</v>
      </c>
      <c r="D42" s="395">
        <v>768</v>
      </c>
      <c r="E42" s="273"/>
      <c r="F42" s="273">
        <v>4279</v>
      </c>
      <c r="G42" s="7"/>
      <c r="I42" s="4"/>
    </row>
    <row r="43" spans="1:9" ht="15" customHeight="1">
      <c r="A43" s="804"/>
      <c r="B43" s="259"/>
      <c r="C43" s="401"/>
      <c r="D43" s="401"/>
      <c r="E43" s="273"/>
      <c r="F43" s="273"/>
      <c r="G43" s="7"/>
      <c r="I43" s="4"/>
    </row>
    <row r="44" spans="1:9" ht="27" customHeight="1">
      <c r="A44" s="804"/>
      <c r="B44" s="18" t="s">
        <v>326</v>
      </c>
      <c r="C44" s="395">
        <v>40000</v>
      </c>
      <c r="D44" s="395">
        <v>62046</v>
      </c>
      <c r="E44" s="273"/>
      <c r="F44" s="273">
        <v>37844</v>
      </c>
      <c r="G44" s="7"/>
      <c r="I44" s="4"/>
    </row>
    <row r="45" spans="1:9" ht="15" customHeight="1">
      <c r="A45" s="804"/>
      <c r="B45" s="18" t="s">
        <v>217</v>
      </c>
      <c r="C45" s="395">
        <v>480</v>
      </c>
      <c r="D45" s="395">
        <v>480</v>
      </c>
      <c r="E45" s="273"/>
      <c r="F45" s="273">
        <v>295</v>
      </c>
      <c r="G45" s="7"/>
      <c r="I45" s="4"/>
    </row>
    <row r="46" spans="1:9" ht="15" customHeight="1">
      <c r="A46" s="807"/>
      <c r="B46" s="18" t="s">
        <v>399</v>
      </c>
      <c r="C46" s="30">
        <v>1920</v>
      </c>
      <c r="D46" s="30">
        <v>1920</v>
      </c>
      <c r="E46" s="273"/>
      <c r="F46" s="273">
        <v>2240</v>
      </c>
      <c r="G46" s="84"/>
      <c r="I46" s="4"/>
    </row>
    <row r="47" spans="1:9" ht="15" customHeight="1">
      <c r="A47" s="708"/>
      <c r="B47" s="18"/>
      <c r="C47" s="30"/>
      <c r="D47" s="30"/>
      <c r="E47" s="273"/>
      <c r="F47" s="273"/>
      <c r="G47" s="84"/>
      <c r="I47" s="4"/>
    </row>
    <row r="48" spans="1:9" ht="15" customHeight="1">
      <c r="A48" s="234" t="s">
        <v>105</v>
      </c>
      <c r="B48" s="19" t="s">
        <v>218</v>
      </c>
      <c r="C48" s="68">
        <f>C51+C57+C58+C60+C61+C62+C63+C64+C66+C90+C56+C50+C65</f>
        <v>178871</v>
      </c>
      <c r="D48" s="68">
        <f>D51+D57+D58+D60+D61+D62+D63+D64+D66+D90+D56+D50+D65</f>
        <v>158532</v>
      </c>
      <c r="E48" s="68" t="e">
        <f>E51+E57+E58+E60+E61+E62+E63+E64+E66+E90+#REF!+E56</f>
        <v>#REF!</v>
      </c>
      <c r="F48" s="399" t="e">
        <f>F51+F57+F58+F60+F61+F62+F63+F64+F66+F90+#REF!+F56</f>
        <v>#REF!</v>
      </c>
      <c r="G48" s="70"/>
      <c r="H48" s="56"/>
      <c r="I48" s="4"/>
    </row>
    <row r="49" spans="1:9" ht="15" customHeight="1">
      <c r="A49" s="806"/>
      <c r="B49" s="20" t="s">
        <v>219</v>
      </c>
      <c r="C49" s="30"/>
      <c r="D49" s="30"/>
      <c r="E49" s="273"/>
      <c r="F49" s="273"/>
      <c r="G49" s="4"/>
      <c r="I49" s="4"/>
    </row>
    <row r="50" spans="1:9" ht="15" customHeight="1">
      <c r="A50" s="804"/>
      <c r="B50" s="17" t="s">
        <v>401</v>
      </c>
      <c r="C50" s="30">
        <v>50223</v>
      </c>
      <c r="D50" s="30">
        <v>50223</v>
      </c>
      <c r="E50" s="273"/>
      <c r="F50" s="273"/>
      <c r="G50" s="702"/>
      <c r="I50" s="4"/>
    </row>
    <row r="51" spans="1:9" ht="15" customHeight="1">
      <c r="A51" s="804"/>
      <c r="B51" s="21" t="s">
        <v>220</v>
      </c>
      <c r="C51" s="402">
        <v>2112</v>
      </c>
      <c r="D51" s="402">
        <v>2112</v>
      </c>
      <c r="E51" s="299"/>
      <c r="F51" s="299"/>
      <c r="G51" s="7"/>
      <c r="I51" s="4"/>
    </row>
    <row r="52" spans="1:9" ht="15" customHeight="1">
      <c r="A52" s="804"/>
      <c r="B52" s="18" t="s">
        <v>221</v>
      </c>
      <c r="C52" s="395">
        <v>96</v>
      </c>
      <c r="D52" s="395">
        <v>96</v>
      </c>
      <c r="E52" s="273"/>
      <c r="F52" s="273"/>
      <c r="G52" s="7"/>
      <c r="I52" s="4"/>
    </row>
    <row r="53" spans="1:9" ht="15" customHeight="1">
      <c r="A53" s="804"/>
      <c r="B53" s="18" t="s">
        <v>383</v>
      </c>
      <c r="C53" s="395">
        <v>96</v>
      </c>
      <c r="D53" s="395">
        <v>96</v>
      </c>
      <c r="E53" s="273"/>
      <c r="F53" s="273"/>
      <c r="G53" s="7"/>
      <c r="I53" s="4"/>
    </row>
    <row r="54" spans="1:9" ht="15" customHeight="1">
      <c r="A54" s="804"/>
      <c r="B54" s="18" t="s">
        <v>327</v>
      </c>
      <c r="C54" s="395">
        <v>1632</v>
      </c>
      <c r="D54" s="395">
        <v>1632</v>
      </c>
      <c r="E54" s="273"/>
      <c r="F54" s="273"/>
      <c r="G54" s="7"/>
      <c r="I54" s="4"/>
    </row>
    <row r="55" spans="1:9" ht="15" customHeight="1">
      <c r="A55" s="804"/>
      <c r="B55" s="18" t="s">
        <v>322</v>
      </c>
      <c r="C55" s="395">
        <v>288</v>
      </c>
      <c r="D55" s="395">
        <v>288</v>
      </c>
      <c r="E55" s="273"/>
      <c r="F55" s="273"/>
      <c r="G55" s="7"/>
      <c r="I55" s="4"/>
    </row>
    <row r="56" spans="1:9" ht="15" customHeight="1">
      <c r="A56" s="804"/>
      <c r="B56" s="18" t="s">
        <v>362</v>
      </c>
      <c r="C56" s="395">
        <v>1920</v>
      </c>
      <c r="D56" s="395">
        <v>1920</v>
      </c>
      <c r="E56" s="273"/>
      <c r="F56" s="273"/>
      <c r="G56" s="7"/>
      <c r="I56" s="4"/>
    </row>
    <row r="57" spans="1:9" ht="15" customHeight="1">
      <c r="A57" s="804"/>
      <c r="B57" s="18" t="s">
        <v>222</v>
      </c>
      <c r="C57" s="395">
        <v>1464</v>
      </c>
      <c r="D57" s="395">
        <v>1464</v>
      </c>
      <c r="E57" s="273"/>
      <c r="F57" s="273"/>
      <c r="G57" s="7"/>
      <c r="I57" s="4"/>
    </row>
    <row r="58" spans="1:9" ht="15" customHeight="1">
      <c r="A58" s="804"/>
      <c r="B58" s="18" t="s">
        <v>223</v>
      </c>
      <c r="C58" s="395">
        <v>3000</v>
      </c>
      <c r="D58" s="395">
        <v>3000</v>
      </c>
      <c r="E58" s="273"/>
      <c r="F58" s="273"/>
      <c r="G58" s="7"/>
      <c r="I58" s="4"/>
    </row>
    <row r="59" spans="1:9" ht="15" customHeight="1">
      <c r="A59" s="804"/>
      <c r="B59" s="18" t="s">
        <v>361</v>
      </c>
      <c r="C59" s="395">
        <v>2000</v>
      </c>
      <c r="D59" s="395">
        <v>2000</v>
      </c>
      <c r="E59" s="273"/>
      <c r="F59" s="273"/>
      <c r="G59" s="7"/>
      <c r="I59" s="4"/>
    </row>
    <row r="60" spans="1:9" ht="15" customHeight="1">
      <c r="A60" s="804"/>
      <c r="B60" s="18" t="s">
        <v>224</v>
      </c>
      <c r="C60" s="395">
        <v>278</v>
      </c>
      <c r="D60" s="395">
        <v>278</v>
      </c>
      <c r="E60" s="273"/>
      <c r="F60" s="273"/>
      <c r="G60" s="7"/>
      <c r="I60" s="4"/>
    </row>
    <row r="61" spans="1:9" ht="15" customHeight="1">
      <c r="A61" s="804"/>
      <c r="B61" s="18" t="s">
        <v>225</v>
      </c>
      <c r="C61" s="395">
        <v>400</v>
      </c>
      <c r="D61" s="395">
        <v>400</v>
      </c>
      <c r="E61" s="273"/>
      <c r="F61" s="273"/>
      <c r="G61" s="7"/>
      <c r="I61" s="4"/>
    </row>
    <row r="62" spans="1:9" ht="15" customHeight="1">
      <c r="A62" s="804"/>
      <c r="B62" s="18" t="s">
        <v>226</v>
      </c>
      <c r="C62" s="395">
        <v>3312</v>
      </c>
      <c r="D62" s="395">
        <v>3312</v>
      </c>
      <c r="E62" s="273"/>
      <c r="F62" s="273"/>
      <c r="G62" s="7"/>
      <c r="I62" s="4"/>
    </row>
    <row r="63" spans="1:9" ht="15" customHeight="1">
      <c r="A63" s="804"/>
      <c r="B63" s="18" t="s">
        <v>227</v>
      </c>
      <c r="C63" s="395">
        <v>70768</v>
      </c>
      <c r="D63" s="395">
        <v>50429</v>
      </c>
      <c r="E63" s="273"/>
      <c r="F63" s="273"/>
      <c r="G63" s="7"/>
      <c r="I63" s="4"/>
    </row>
    <row r="64" spans="1:9" ht="15" customHeight="1">
      <c r="A64" s="804"/>
      <c r="B64" s="18" t="s">
        <v>228</v>
      </c>
      <c r="C64" s="395">
        <v>3360</v>
      </c>
      <c r="D64" s="395">
        <v>3360</v>
      </c>
      <c r="E64" s="273"/>
      <c r="F64" s="273"/>
      <c r="G64" s="7"/>
      <c r="I64" s="4"/>
    </row>
    <row r="65" spans="1:9" ht="15" customHeight="1">
      <c r="A65" s="804"/>
      <c r="B65" s="18" t="s">
        <v>216</v>
      </c>
      <c r="C65" s="395">
        <v>3384</v>
      </c>
      <c r="D65" s="395">
        <v>3384</v>
      </c>
      <c r="E65" s="273"/>
      <c r="F65" s="273"/>
      <c r="G65" s="7"/>
      <c r="I65" s="4"/>
    </row>
    <row r="66" spans="1:9" ht="15" customHeight="1">
      <c r="A66" s="804"/>
      <c r="B66" s="21"/>
      <c r="C66" s="69">
        <f>SUM(C67:C84)</f>
        <v>38650</v>
      </c>
      <c r="D66" s="69">
        <f>SUM(D67:D84)</f>
        <v>38650</v>
      </c>
      <c r="E66" s="300">
        <f>SUM(E67:E83)</f>
        <v>0</v>
      </c>
      <c r="F66" s="300"/>
      <c r="G66" s="4"/>
      <c r="I66" s="4"/>
    </row>
    <row r="67" spans="1:9" ht="15" customHeight="1">
      <c r="A67" s="804"/>
      <c r="B67" s="17" t="s">
        <v>229</v>
      </c>
      <c r="C67" s="395">
        <v>10618</v>
      </c>
      <c r="D67" s="395">
        <v>10618</v>
      </c>
      <c r="E67" s="273"/>
      <c r="F67" s="273"/>
      <c r="G67" s="85"/>
      <c r="I67" s="4"/>
    </row>
    <row r="68" spans="1:9" ht="15" customHeight="1">
      <c r="A68" s="804"/>
      <c r="B68" s="17" t="s">
        <v>357</v>
      </c>
      <c r="C68" s="395">
        <v>3659</v>
      </c>
      <c r="D68" s="395">
        <v>3659</v>
      </c>
      <c r="E68" s="273"/>
      <c r="F68" s="273"/>
      <c r="G68" s="7"/>
      <c r="I68" s="4"/>
    </row>
    <row r="69" spans="1:9" ht="15" customHeight="1">
      <c r="A69" s="804"/>
      <c r="B69" s="17" t="s">
        <v>332</v>
      </c>
      <c r="C69" s="395">
        <v>77</v>
      </c>
      <c r="D69" s="395">
        <v>77</v>
      </c>
      <c r="E69" s="273"/>
      <c r="F69" s="273"/>
      <c r="G69" s="7"/>
      <c r="I69" s="4"/>
    </row>
    <row r="70" spans="1:9" ht="15" customHeight="1">
      <c r="A70" s="804"/>
      <c r="B70" s="17" t="s">
        <v>342</v>
      </c>
      <c r="C70" s="395"/>
      <c r="D70" s="395"/>
      <c r="E70" s="273"/>
      <c r="F70" s="273"/>
      <c r="G70" s="7"/>
      <c r="I70" s="4"/>
    </row>
    <row r="71" spans="1:9" ht="15" customHeight="1">
      <c r="A71" s="804"/>
      <c r="B71" s="18" t="s">
        <v>345</v>
      </c>
      <c r="C71" s="395">
        <v>3046</v>
      </c>
      <c r="D71" s="395">
        <v>3046</v>
      </c>
      <c r="E71" s="273"/>
      <c r="F71" s="273"/>
      <c r="G71" s="7"/>
      <c r="I71" s="4"/>
    </row>
    <row r="72" spans="1:9" ht="15" customHeight="1">
      <c r="A72" s="804"/>
      <c r="B72" s="18" t="s">
        <v>340</v>
      </c>
      <c r="C72" s="395">
        <v>12720</v>
      </c>
      <c r="D72" s="395">
        <v>12720</v>
      </c>
      <c r="E72" s="273"/>
      <c r="F72" s="273"/>
      <c r="G72" s="7"/>
      <c r="I72" s="4"/>
    </row>
    <row r="73" spans="1:9" ht="15" customHeight="1">
      <c r="A73" s="804"/>
      <c r="B73" s="18" t="s">
        <v>339</v>
      </c>
      <c r="C73" s="395">
        <v>3151</v>
      </c>
      <c r="D73" s="395">
        <v>3151</v>
      </c>
      <c r="E73" s="273"/>
      <c r="F73" s="273"/>
      <c r="G73" s="7"/>
      <c r="I73" s="4"/>
    </row>
    <row r="74" spans="1:9" ht="15" customHeight="1">
      <c r="A74" s="804"/>
      <c r="B74" s="18" t="s">
        <v>338</v>
      </c>
      <c r="C74" s="395">
        <v>403</v>
      </c>
      <c r="D74" s="395">
        <v>403</v>
      </c>
      <c r="E74" s="273"/>
      <c r="F74" s="273"/>
      <c r="G74" s="7"/>
      <c r="I74" s="4"/>
    </row>
    <row r="75" spans="1:9" ht="15" customHeight="1">
      <c r="A75" s="804"/>
      <c r="B75" s="18" t="s">
        <v>346</v>
      </c>
      <c r="C75" s="395">
        <v>384</v>
      </c>
      <c r="D75" s="395">
        <v>384</v>
      </c>
      <c r="E75" s="273"/>
      <c r="F75" s="273"/>
      <c r="G75" s="7"/>
      <c r="I75" s="4"/>
    </row>
    <row r="76" spans="1:9" ht="15" customHeight="1">
      <c r="A76" s="804"/>
      <c r="B76" s="17" t="s">
        <v>337</v>
      </c>
      <c r="C76" s="395">
        <v>115</v>
      </c>
      <c r="D76" s="395">
        <v>115</v>
      </c>
      <c r="E76" s="273"/>
      <c r="F76" s="273"/>
      <c r="G76" s="7"/>
      <c r="I76" s="4"/>
    </row>
    <row r="77" spans="1:9" ht="15" customHeight="1">
      <c r="A77" s="804"/>
      <c r="B77" s="17" t="s">
        <v>347</v>
      </c>
      <c r="C77" s="395">
        <v>283</v>
      </c>
      <c r="D77" s="395">
        <v>283</v>
      </c>
      <c r="E77" s="273"/>
      <c r="F77" s="273"/>
      <c r="G77" s="7"/>
      <c r="I77" s="4"/>
    </row>
    <row r="78" spans="1:9" ht="15" customHeight="1">
      <c r="A78" s="804"/>
      <c r="B78" s="18" t="s">
        <v>348</v>
      </c>
      <c r="C78" s="395">
        <v>413</v>
      </c>
      <c r="D78" s="395">
        <v>413</v>
      </c>
      <c r="E78" s="273"/>
      <c r="F78" s="273"/>
      <c r="G78" s="7"/>
      <c r="I78" s="4"/>
    </row>
    <row r="79" spans="1:9" ht="15" customHeight="1">
      <c r="A79" s="804"/>
      <c r="B79" s="17" t="s">
        <v>245</v>
      </c>
      <c r="C79" s="395">
        <v>216</v>
      </c>
      <c r="D79" s="395">
        <v>216</v>
      </c>
      <c r="E79" s="273"/>
      <c r="F79" s="273"/>
      <c r="G79" s="7"/>
      <c r="I79" s="4"/>
    </row>
    <row r="80" spans="1:9" ht="15" customHeight="1">
      <c r="A80" s="804"/>
      <c r="B80" s="17" t="s">
        <v>246</v>
      </c>
      <c r="C80" s="395">
        <v>101</v>
      </c>
      <c r="D80" s="395">
        <v>101</v>
      </c>
      <c r="E80" s="273"/>
      <c r="F80" s="273"/>
      <c r="G80" s="7"/>
      <c r="I80" s="4"/>
    </row>
    <row r="81" spans="1:9" ht="15" customHeight="1">
      <c r="A81" s="804"/>
      <c r="B81" s="17" t="s">
        <v>343</v>
      </c>
      <c r="C81" s="395">
        <v>296</v>
      </c>
      <c r="D81" s="395">
        <v>296</v>
      </c>
      <c r="E81" s="273"/>
      <c r="F81" s="273"/>
      <c r="G81" s="7"/>
      <c r="I81" s="4"/>
    </row>
    <row r="82" spans="1:9" ht="15" customHeight="1">
      <c r="A82" s="804"/>
      <c r="B82" s="17" t="s">
        <v>247</v>
      </c>
      <c r="C82" s="395">
        <v>672</v>
      </c>
      <c r="D82" s="395">
        <v>672</v>
      </c>
      <c r="E82" s="273"/>
      <c r="F82" s="273"/>
      <c r="G82" s="7"/>
      <c r="I82" s="4"/>
    </row>
    <row r="83" spans="1:9" ht="15" customHeight="1">
      <c r="A83" s="804"/>
      <c r="B83" s="17" t="s">
        <v>344</v>
      </c>
      <c r="C83" s="395">
        <v>2400</v>
      </c>
      <c r="D83" s="395">
        <v>2400</v>
      </c>
      <c r="E83" s="273"/>
      <c r="F83" s="273"/>
      <c r="G83" s="7"/>
      <c r="I83" s="4"/>
    </row>
    <row r="84" spans="1:9" ht="15" customHeight="1">
      <c r="A84" s="804"/>
      <c r="B84" s="17" t="s">
        <v>398</v>
      </c>
      <c r="C84" s="395">
        <v>96</v>
      </c>
      <c r="D84" s="30">
        <v>96</v>
      </c>
      <c r="E84" s="273"/>
      <c r="F84" s="273"/>
      <c r="G84" s="7"/>
      <c r="I84" s="4"/>
    </row>
    <row r="85" spans="1:9" ht="15" customHeight="1">
      <c r="A85" s="804"/>
      <c r="B85" s="17"/>
      <c r="C85" s="395"/>
      <c r="D85" s="30"/>
      <c r="E85" s="273"/>
      <c r="F85" s="273"/>
      <c r="G85" s="7"/>
      <c r="I85" s="4"/>
    </row>
    <row r="86" spans="1:9" ht="15" customHeight="1">
      <c r="A86" s="804"/>
      <c r="B86" s="17"/>
      <c r="C86" s="395"/>
      <c r="D86" s="30"/>
      <c r="E86" s="273"/>
      <c r="F86" s="273"/>
      <c r="G86" s="7"/>
      <c r="I86" s="4"/>
    </row>
    <row r="87" spans="1:9" ht="15" customHeight="1">
      <c r="A87" s="804"/>
      <c r="B87" s="17"/>
      <c r="C87" s="395"/>
      <c r="D87" s="30"/>
      <c r="E87" s="273"/>
      <c r="F87" s="273"/>
      <c r="G87" s="7"/>
      <c r="I87" s="4"/>
    </row>
    <row r="88" spans="1:9" ht="15" customHeight="1">
      <c r="A88" s="804"/>
      <c r="B88" s="17"/>
      <c r="C88" s="395"/>
      <c r="D88" s="30"/>
      <c r="E88" s="273"/>
      <c r="F88" s="273"/>
      <c r="G88" s="7"/>
      <c r="I88" s="4"/>
    </row>
    <row r="89" spans="1:9" ht="15" customHeight="1">
      <c r="A89" s="804"/>
      <c r="B89" s="17"/>
      <c r="C89" s="395"/>
      <c r="D89" s="30"/>
      <c r="E89" s="273"/>
      <c r="F89" s="273"/>
      <c r="G89" s="7"/>
      <c r="I89" s="4"/>
    </row>
    <row r="90" spans="1:9" ht="15" customHeight="1">
      <c r="A90" s="804"/>
      <c r="B90" s="260"/>
      <c r="C90" s="395"/>
      <c r="D90" s="30"/>
      <c r="E90" s="273"/>
      <c r="F90" s="273"/>
      <c r="G90" s="7"/>
      <c r="I90" s="4"/>
    </row>
    <row r="91" spans="1:9" ht="15" customHeight="1">
      <c r="A91" s="234" t="s">
        <v>112</v>
      </c>
      <c r="B91" s="261" t="s">
        <v>230</v>
      </c>
      <c r="C91" s="29">
        <f>SUM(C92:C110)</f>
        <v>131850</v>
      </c>
      <c r="D91" s="29">
        <f>D92+D94+D95+D96+D97+D98+D99+D100+D101+D102+D103+D104+D105+D106+D107+D108+D109+D110</f>
        <v>131850</v>
      </c>
      <c r="E91" s="29">
        <f>SUM(E92:E110)</f>
        <v>0</v>
      </c>
      <c r="F91" s="398">
        <f>SUM(F92:F110)</f>
        <v>0</v>
      </c>
      <c r="I91" s="4"/>
    </row>
    <row r="92" spans="1:9" ht="15" customHeight="1">
      <c r="A92" s="804"/>
      <c r="B92" s="18" t="s">
        <v>231</v>
      </c>
      <c r="C92" s="395">
        <v>70100</v>
      </c>
      <c r="D92" s="395">
        <v>70100</v>
      </c>
      <c r="E92" s="273"/>
      <c r="F92" s="273"/>
      <c r="I92" s="4"/>
    </row>
    <row r="93" spans="1:9" ht="15" customHeight="1">
      <c r="A93" s="804"/>
      <c r="B93" s="18" t="s">
        <v>615</v>
      </c>
      <c r="C93" s="395"/>
      <c r="D93" s="395">
        <v>30000</v>
      </c>
      <c r="E93" s="273"/>
      <c r="F93" s="273"/>
      <c r="I93" s="4"/>
    </row>
    <row r="94" spans="1:9" ht="15" customHeight="1">
      <c r="A94" s="804"/>
      <c r="B94" s="18" t="s">
        <v>232</v>
      </c>
      <c r="C94" s="395">
        <v>8000</v>
      </c>
      <c r="D94" s="395">
        <v>8000</v>
      </c>
      <c r="E94" s="273"/>
      <c r="F94" s="273"/>
      <c r="I94" s="4"/>
    </row>
    <row r="95" spans="1:9" ht="15" customHeight="1">
      <c r="A95" s="804"/>
      <c r="B95" s="18" t="s">
        <v>341</v>
      </c>
      <c r="C95" s="395">
        <v>400</v>
      </c>
      <c r="D95" s="395">
        <v>400</v>
      </c>
      <c r="E95" s="273"/>
      <c r="F95" s="273"/>
      <c r="I95" s="4"/>
    </row>
    <row r="96" spans="1:9" ht="15" customHeight="1">
      <c r="A96" s="804"/>
      <c r="B96" s="18" t="s">
        <v>233</v>
      </c>
      <c r="C96" s="395">
        <v>6000</v>
      </c>
      <c r="D96" s="395">
        <v>6000</v>
      </c>
      <c r="E96" s="273"/>
      <c r="F96" s="273"/>
      <c r="I96" s="4"/>
    </row>
    <row r="97" spans="1:9" ht="15" customHeight="1">
      <c r="A97" s="804"/>
      <c r="B97" s="18" t="s">
        <v>234</v>
      </c>
      <c r="C97" s="395">
        <v>1000</v>
      </c>
      <c r="D97" s="395">
        <v>1000</v>
      </c>
      <c r="E97" s="273"/>
      <c r="F97" s="273"/>
      <c r="I97" s="4"/>
    </row>
    <row r="98" spans="1:9" ht="15" customHeight="1">
      <c r="A98" s="804"/>
      <c r="B98" s="18" t="s">
        <v>235</v>
      </c>
      <c r="C98" s="395">
        <v>2000</v>
      </c>
      <c r="D98" s="395">
        <v>2000</v>
      </c>
      <c r="E98" s="273"/>
      <c r="F98" s="273"/>
      <c r="I98" s="4"/>
    </row>
    <row r="99" spans="1:9" ht="15" customHeight="1">
      <c r="A99" s="804"/>
      <c r="B99" s="18" t="s">
        <v>236</v>
      </c>
      <c r="C99" s="395">
        <v>2000</v>
      </c>
      <c r="D99" s="395">
        <v>2000</v>
      </c>
      <c r="E99" s="273"/>
      <c r="F99" s="273"/>
      <c r="I99" s="4"/>
    </row>
    <row r="100" spans="1:9" ht="15" customHeight="1">
      <c r="A100" s="804"/>
      <c r="B100" s="18" t="s">
        <v>237</v>
      </c>
      <c r="C100" s="395">
        <v>2000</v>
      </c>
      <c r="D100" s="395">
        <v>2000</v>
      </c>
      <c r="E100" s="273"/>
      <c r="F100" s="273"/>
      <c r="I100" s="4"/>
    </row>
    <row r="101" spans="1:9" ht="15" customHeight="1">
      <c r="A101" s="804"/>
      <c r="B101" s="18" t="s">
        <v>238</v>
      </c>
      <c r="C101" s="395">
        <v>1800</v>
      </c>
      <c r="D101" s="395">
        <v>1800</v>
      </c>
      <c r="E101" s="273"/>
      <c r="F101" s="273"/>
      <c r="I101" s="4"/>
    </row>
    <row r="102" spans="1:9" ht="15" customHeight="1">
      <c r="A102" s="804"/>
      <c r="B102" s="18" t="s">
        <v>239</v>
      </c>
      <c r="C102" s="395">
        <v>3500</v>
      </c>
      <c r="D102" s="395">
        <v>3500</v>
      </c>
      <c r="E102" s="273"/>
      <c r="F102" s="273"/>
      <c r="H102" s="62"/>
      <c r="I102" s="4"/>
    </row>
    <row r="103" spans="1:9" ht="15" customHeight="1">
      <c r="A103" s="804"/>
      <c r="B103" s="18" t="s">
        <v>240</v>
      </c>
      <c r="C103" s="395">
        <v>15500</v>
      </c>
      <c r="D103" s="395">
        <v>15500</v>
      </c>
      <c r="E103" s="273"/>
      <c r="F103" s="273"/>
      <c r="I103" s="4"/>
    </row>
    <row r="104" spans="1:9" ht="15" customHeight="1">
      <c r="A104" s="804"/>
      <c r="B104" s="18" t="s">
        <v>241</v>
      </c>
      <c r="C104" s="395">
        <v>2500</v>
      </c>
      <c r="D104" s="395">
        <v>2500</v>
      </c>
      <c r="E104" s="273"/>
      <c r="F104" s="273"/>
      <c r="I104" s="4"/>
    </row>
    <row r="105" spans="1:9" ht="15" customHeight="1">
      <c r="A105" s="804"/>
      <c r="B105" s="18" t="s">
        <v>242</v>
      </c>
      <c r="C105" s="395">
        <v>10000</v>
      </c>
      <c r="D105" s="395">
        <v>10000</v>
      </c>
      <c r="E105" s="273"/>
      <c r="F105" s="273"/>
      <c r="I105" s="4"/>
    </row>
    <row r="106" spans="1:9" ht="15" customHeight="1">
      <c r="A106" s="804"/>
      <c r="B106" s="18" t="s">
        <v>243</v>
      </c>
      <c r="C106" s="394">
        <v>3000</v>
      </c>
      <c r="D106" s="394">
        <v>3000</v>
      </c>
      <c r="E106" s="301"/>
      <c r="F106" s="301"/>
      <c r="I106" s="4"/>
    </row>
    <row r="107" spans="1:9" ht="15" customHeight="1">
      <c r="A107" s="804"/>
      <c r="B107" s="18" t="s">
        <v>328</v>
      </c>
      <c r="C107" s="394">
        <v>2000</v>
      </c>
      <c r="D107" s="394">
        <v>2000</v>
      </c>
      <c r="E107" s="301"/>
      <c r="F107" s="301"/>
      <c r="I107" s="4"/>
    </row>
    <row r="108" spans="1:9" ht="15" customHeight="1">
      <c r="A108" s="804"/>
      <c r="B108" s="18" t="s">
        <v>329</v>
      </c>
      <c r="C108" s="394">
        <v>50</v>
      </c>
      <c r="D108" s="394">
        <v>50</v>
      </c>
      <c r="E108" s="301"/>
      <c r="F108" s="301"/>
      <c r="I108" s="4"/>
    </row>
    <row r="109" spans="1:9" ht="15" customHeight="1">
      <c r="A109" s="804"/>
      <c r="B109" s="308" t="s">
        <v>400</v>
      </c>
      <c r="C109" s="403">
        <v>1000</v>
      </c>
      <c r="D109" s="403">
        <v>1000</v>
      </c>
      <c r="E109" s="309"/>
      <c r="F109" s="309"/>
      <c r="I109" s="4"/>
    </row>
    <row r="110" spans="1:9" ht="15" customHeight="1" thickBot="1">
      <c r="A110" s="805"/>
      <c r="B110" s="235" t="s">
        <v>244</v>
      </c>
      <c r="C110" s="626">
        <v>1000</v>
      </c>
      <c r="D110" s="626">
        <v>1000</v>
      </c>
      <c r="E110" s="302"/>
      <c r="F110" s="302"/>
      <c r="I110" s="4"/>
    </row>
    <row r="111" spans="1:9" ht="15" customHeight="1" thickTop="1">
      <c r="A111" s="161"/>
      <c r="B111" s="158"/>
      <c r="C111" s="32"/>
      <c r="D111" s="32"/>
      <c r="E111" s="32"/>
      <c r="F111" s="32"/>
      <c r="I111" s="4"/>
    </row>
    <row r="112" spans="1:9" ht="15" customHeight="1">
      <c r="A112" s="161"/>
      <c r="B112" s="158"/>
      <c r="C112" s="32"/>
      <c r="D112" s="32"/>
      <c r="E112" s="32"/>
      <c r="F112" s="32"/>
      <c r="I112" s="4"/>
    </row>
    <row r="113" spans="1:9" ht="15" customHeight="1">
      <c r="A113" s="2"/>
      <c r="B113" s="3"/>
      <c r="C113" s="3"/>
      <c r="D113" s="3"/>
      <c r="E113" s="32"/>
      <c r="F113" s="311"/>
      <c r="I113" s="4"/>
    </row>
    <row r="114" spans="1:9" ht="15" customHeight="1">
      <c r="A114" s="2"/>
      <c r="B114" s="3"/>
      <c r="C114" s="22"/>
      <c r="D114" s="22"/>
      <c r="E114" s="24"/>
      <c r="F114" s="24"/>
      <c r="G114" s="4"/>
      <c r="I114" s="4"/>
    </row>
    <row r="115" spans="1:9" ht="15" customHeight="1">
      <c r="A115" s="2"/>
      <c r="B115" s="164"/>
      <c r="C115" s="165"/>
      <c r="D115" s="165"/>
      <c r="E115" s="165"/>
      <c r="F115" s="310"/>
      <c r="I115" s="4"/>
    </row>
    <row r="116" spans="1:9" ht="15" customHeight="1">
      <c r="A116" s="2"/>
      <c r="B116" s="165"/>
      <c r="C116" s="165"/>
      <c r="D116" s="165"/>
      <c r="E116" s="165"/>
      <c r="F116" s="165"/>
      <c r="I116" s="4"/>
    </row>
    <row r="117" spans="1:9" ht="27" customHeight="1">
      <c r="A117" s="2"/>
      <c r="B117" s="165"/>
      <c r="C117" s="165"/>
      <c r="D117" s="165"/>
      <c r="E117" s="165"/>
      <c r="F117" s="165"/>
      <c r="I117" s="4"/>
    </row>
    <row r="118" spans="1:9" ht="15" customHeight="1">
      <c r="A118" s="2"/>
      <c r="B118" s="165"/>
      <c r="C118" s="165"/>
      <c r="D118" s="165"/>
      <c r="E118" s="165"/>
      <c r="F118" s="165"/>
      <c r="I118" s="4"/>
    </row>
    <row r="119" spans="1:9" ht="15" customHeight="1">
      <c r="A119" s="2"/>
      <c r="B119" s="165"/>
      <c r="C119" s="165"/>
      <c r="D119" s="165"/>
      <c r="E119" s="165"/>
      <c r="F119" s="165"/>
      <c r="I119" s="4"/>
    </row>
    <row r="120" spans="1:9" ht="15" customHeight="1">
      <c r="A120" s="2"/>
      <c r="B120" s="165"/>
      <c r="C120" s="165"/>
      <c r="D120" s="165"/>
      <c r="E120" s="165"/>
      <c r="F120" s="165"/>
      <c r="I120" s="4"/>
    </row>
    <row r="121" spans="1:9" ht="15" customHeight="1">
      <c r="A121" s="2"/>
      <c r="B121" s="165"/>
      <c r="C121" s="165"/>
      <c r="D121" s="165"/>
      <c r="E121" s="165"/>
      <c r="F121" s="165"/>
      <c r="I121" s="4"/>
    </row>
    <row r="122" spans="1:9" ht="15" customHeight="1">
      <c r="A122" s="2"/>
      <c r="B122" s="166"/>
      <c r="C122" s="165"/>
      <c r="D122" s="165"/>
      <c r="E122" s="165"/>
      <c r="F122" s="165"/>
      <c r="I122" s="4"/>
    </row>
    <row r="123" spans="2:9" ht="12.75">
      <c r="B123" s="165"/>
      <c r="C123" s="4"/>
      <c r="D123" s="4"/>
      <c r="E123" s="165"/>
      <c r="F123" s="165"/>
      <c r="I123" s="4"/>
    </row>
    <row r="124" spans="2:9" ht="12.75">
      <c r="B124" s="165"/>
      <c r="C124" s="4"/>
      <c r="D124" s="4"/>
      <c r="E124" s="165"/>
      <c r="F124" s="165"/>
      <c r="I124" s="4"/>
    </row>
    <row r="125" spans="2:9" ht="12.75">
      <c r="B125" s="165"/>
      <c r="C125" s="4"/>
      <c r="D125" s="4"/>
      <c r="E125" s="165"/>
      <c r="F125" s="165"/>
      <c r="I125" s="4"/>
    </row>
    <row r="126" spans="2:9" ht="12.75">
      <c r="B126" s="165"/>
      <c r="C126" s="4"/>
      <c r="D126" s="4"/>
      <c r="E126" s="4"/>
      <c r="F126" s="4"/>
      <c r="I126" s="4"/>
    </row>
    <row r="127" spans="2:9" ht="12.75">
      <c r="B127" s="4"/>
      <c r="C127" s="4"/>
      <c r="D127" s="4"/>
      <c r="E127" s="4"/>
      <c r="F127" s="4"/>
      <c r="I127" s="4"/>
    </row>
    <row r="128" spans="2:9" ht="12.75">
      <c r="B128" s="4"/>
      <c r="C128" s="4"/>
      <c r="D128" s="4"/>
      <c r="E128" s="4"/>
      <c r="F128" s="4"/>
      <c r="I128" s="4"/>
    </row>
    <row r="129" spans="2:9" ht="12.75">
      <c r="B129" s="4"/>
      <c r="C129" s="4"/>
      <c r="D129" s="4"/>
      <c r="E129" s="4"/>
      <c r="F129" s="4"/>
      <c r="I129" s="4"/>
    </row>
    <row r="130" spans="2:9" ht="12.75">
      <c r="B130" s="4"/>
      <c r="C130" s="4"/>
      <c r="D130" s="4"/>
      <c r="E130" s="4"/>
      <c r="F130" s="4"/>
      <c r="I130" s="4"/>
    </row>
    <row r="131" spans="2:9" ht="12.75">
      <c r="B131" s="4"/>
      <c r="C131" s="4"/>
      <c r="D131" s="4"/>
      <c r="E131" s="4"/>
      <c r="F131" s="4"/>
      <c r="I131" s="4"/>
    </row>
    <row r="132" spans="2:9" ht="12.75">
      <c r="B132" s="165"/>
      <c r="C132" s="4"/>
      <c r="D132" s="4"/>
      <c r="E132" s="165"/>
      <c r="F132" s="165"/>
      <c r="I132" s="4"/>
    </row>
    <row r="133" spans="2:9" ht="13.5">
      <c r="B133" s="166"/>
      <c r="C133" s="4"/>
      <c r="D133" s="4"/>
      <c r="E133" s="4"/>
      <c r="F133" s="4"/>
      <c r="I133" s="4"/>
    </row>
    <row r="134" spans="2:9" ht="12.75">
      <c r="B134" s="165"/>
      <c r="C134" s="4"/>
      <c r="D134" s="4"/>
      <c r="E134" s="4"/>
      <c r="F134" s="4"/>
      <c r="I134" s="4"/>
    </row>
    <row r="135" spans="2:9" ht="12.75">
      <c r="B135" s="4"/>
      <c r="C135" s="4"/>
      <c r="D135" s="4"/>
      <c r="E135" s="4"/>
      <c r="F135" s="4"/>
      <c r="I135" s="4"/>
    </row>
    <row r="136" spans="2:9" ht="12.75">
      <c r="B136" s="4"/>
      <c r="C136" s="4"/>
      <c r="D136" s="4"/>
      <c r="E136" s="4"/>
      <c r="F136" s="4"/>
      <c r="I136" s="4"/>
    </row>
    <row r="137" spans="2:9" ht="12.75">
      <c r="B137" s="4"/>
      <c r="C137" s="4"/>
      <c r="D137" s="4"/>
      <c r="E137" s="4"/>
      <c r="F137" s="4"/>
      <c r="I137" s="4"/>
    </row>
    <row r="138" spans="2:9" ht="12.75">
      <c r="B138" s="4"/>
      <c r="C138" s="4"/>
      <c r="D138" s="4"/>
      <c r="E138" s="4"/>
      <c r="F138" s="4"/>
      <c r="I138" s="4"/>
    </row>
    <row r="139" spans="2:9" ht="12.75">
      <c r="B139" s="4"/>
      <c r="C139" s="4"/>
      <c r="D139" s="4"/>
      <c r="E139" s="4"/>
      <c r="F139" s="4"/>
      <c r="I139" s="4"/>
    </row>
    <row r="140" spans="2:9" ht="12.75">
      <c r="B140" s="4"/>
      <c r="C140" s="4"/>
      <c r="D140" s="4"/>
      <c r="E140" s="4"/>
      <c r="F140" s="4"/>
      <c r="I140" s="4"/>
    </row>
    <row r="141" spans="2:9" ht="12.75">
      <c r="B141" s="4"/>
      <c r="C141" s="4"/>
      <c r="D141" s="4"/>
      <c r="E141" s="4"/>
      <c r="F141" s="4"/>
      <c r="I141" s="4"/>
    </row>
    <row r="142" spans="2:9" ht="12.75">
      <c r="B142" s="4"/>
      <c r="C142" s="4"/>
      <c r="D142" s="4"/>
      <c r="E142" s="4"/>
      <c r="F142" s="4"/>
      <c r="I142" s="4"/>
    </row>
    <row r="143" spans="2:9" ht="12.75">
      <c r="B143" s="4"/>
      <c r="C143" s="4"/>
      <c r="D143" s="4"/>
      <c r="E143" s="4"/>
      <c r="F143" s="4"/>
      <c r="I143" s="4"/>
    </row>
    <row r="144" spans="2:9" ht="12.75">
      <c r="B144" s="4"/>
      <c r="C144" s="4"/>
      <c r="D144" s="4"/>
      <c r="E144" s="4"/>
      <c r="F144" s="4"/>
      <c r="I144" s="4"/>
    </row>
    <row r="145" spans="2:9" ht="13.5">
      <c r="B145" s="166"/>
      <c r="C145" s="4"/>
      <c r="D145" s="4"/>
      <c r="E145" s="4"/>
      <c r="F145" s="4"/>
      <c r="I145" s="4"/>
    </row>
    <row r="146" spans="2:9" ht="12.75">
      <c r="B146" s="4"/>
      <c r="C146" s="4"/>
      <c r="D146" s="4"/>
      <c r="E146" s="4"/>
      <c r="F146" s="4"/>
      <c r="I146" s="4"/>
    </row>
    <row r="147" spans="2:9" ht="12.75">
      <c r="B147" s="4"/>
      <c r="C147" s="4"/>
      <c r="D147" s="4"/>
      <c r="E147" s="4"/>
      <c r="F147" s="4"/>
      <c r="I147" s="4"/>
    </row>
    <row r="148" spans="2:9" ht="12.75">
      <c r="B148" s="4"/>
      <c r="C148" s="4"/>
      <c r="D148" s="4"/>
      <c r="E148" s="4"/>
      <c r="F148" s="4"/>
      <c r="I148" s="4"/>
    </row>
    <row r="149" spans="2:9" ht="13.5">
      <c r="B149" s="167"/>
      <c r="C149" s="4"/>
      <c r="D149" s="4"/>
      <c r="E149" s="4"/>
      <c r="F149" s="4"/>
      <c r="I149" s="4"/>
    </row>
    <row r="150" spans="2:9" ht="12.75">
      <c r="B150" s="4"/>
      <c r="C150" s="4"/>
      <c r="D150" s="4"/>
      <c r="E150" s="4"/>
      <c r="F150" s="4"/>
      <c r="I150" s="4"/>
    </row>
    <row r="151" spans="2:9" ht="12.75">
      <c r="B151" s="4"/>
      <c r="C151" s="4"/>
      <c r="D151" s="4"/>
      <c r="E151" s="4"/>
      <c r="F151" s="4"/>
      <c r="I151" s="4"/>
    </row>
    <row r="152" spans="2:9" ht="12.75">
      <c r="B152" s="4"/>
      <c r="C152" s="4"/>
      <c r="D152" s="4"/>
      <c r="E152" s="4"/>
      <c r="F152" s="4"/>
      <c r="I152" s="4"/>
    </row>
    <row r="153" spans="2:9" ht="12.75">
      <c r="B153" s="4"/>
      <c r="C153" s="4"/>
      <c r="D153" s="4"/>
      <c r="E153" s="4"/>
      <c r="F153" s="4"/>
      <c r="I153" s="4"/>
    </row>
    <row r="154" spans="2:9" ht="12.75">
      <c r="B154" s="4"/>
      <c r="C154" s="4"/>
      <c r="D154" s="4"/>
      <c r="E154" s="4"/>
      <c r="F154" s="4"/>
      <c r="I154" s="4"/>
    </row>
    <row r="155" spans="2:9" ht="12.75">
      <c r="B155" s="4"/>
      <c r="C155" s="4"/>
      <c r="D155" s="4"/>
      <c r="E155" s="4"/>
      <c r="F155" s="4"/>
      <c r="I155" s="4"/>
    </row>
    <row r="156" spans="2:9" ht="12.75">
      <c r="B156" s="4"/>
      <c r="C156" s="4"/>
      <c r="D156" s="4"/>
      <c r="E156" s="4"/>
      <c r="F156" s="4"/>
      <c r="I156" s="4"/>
    </row>
    <row r="157" spans="2:9" ht="12.75">
      <c r="B157" s="4"/>
      <c r="C157" s="4"/>
      <c r="D157" s="4"/>
      <c r="E157" s="4"/>
      <c r="F157" s="4"/>
      <c r="I157" s="4"/>
    </row>
    <row r="158" spans="2:9" ht="12.75">
      <c r="B158" s="4"/>
      <c r="C158" s="4"/>
      <c r="D158" s="4"/>
      <c r="E158" s="4"/>
      <c r="F158" s="4"/>
      <c r="I158" s="4"/>
    </row>
    <row r="159" spans="2:9" ht="12.75">
      <c r="B159" s="4"/>
      <c r="C159" s="4"/>
      <c r="D159" s="4"/>
      <c r="E159" s="4"/>
      <c r="F159" s="4"/>
      <c r="I159" s="4"/>
    </row>
    <row r="160" spans="2:9" ht="12.75">
      <c r="B160" s="4"/>
      <c r="C160" s="4"/>
      <c r="D160" s="4"/>
      <c r="E160" s="4"/>
      <c r="F160" s="4"/>
      <c r="I160" s="4"/>
    </row>
    <row r="161" spans="2:9" ht="12.75">
      <c r="B161" s="4"/>
      <c r="C161" s="4"/>
      <c r="D161" s="4"/>
      <c r="E161" s="4"/>
      <c r="F161" s="4"/>
      <c r="I161" s="4"/>
    </row>
    <row r="162" spans="2:9" ht="12.75">
      <c r="B162" s="4"/>
      <c r="C162" s="4"/>
      <c r="D162" s="4"/>
      <c r="E162" s="4"/>
      <c r="F162" s="4"/>
      <c r="I162" s="4"/>
    </row>
    <row r="163" spans="2:9" ht="12.75">
      <c r="B163" s="4"/>
      <c r="C163" s="4"/>
      <c r="D163" s="4"/>
      <c r="E163" s="4"/>
      <c r="F163" s="4"/>
      <c r="I163" s="4"/>
    </row>
    <row r="164" spans="2:9" ht="12.75">
      <c r="B164" s="4"/>
      <c r="C164" s="4"/>
      <c r="D164" s="4"/>
      <c r="E164" s="4"/>
      <c r="F164" s="4"/>
      <c r="I164" s="4"/>
    </row>
    <row r="165" spans="2:9" ht="12.75">
      <c r="B165" s="4"/>
      <c r="C165" s="4"/>
      <c r="D165" s="4"/>
      <c r="E165" s="4"/>
      <c r="F165" s="4"/>
      <c r="I165" s="4"/>
    </row>
    <row r="166" spans="2:9" ht="12.75">
      <c r="B166" s="4"/>
      <c r="C166" s="4"/>
      <c r="D166" s="4"/>
      <c r="E166" s="4"/>
      <c r="F166" s="4"/>
      <c r="I166" s="4"/>
    </row>
    <row r="167" spans="2:9" ht="12.75">
      <c r="B167" s="4"/>
      <c r="C167" s="4"/>
      <c r="D167" s="4"/>
      <c r="E167" s="4"/>
      <c r="F167" s="4"/>
      <c r="I167" s="4"/>
    </row>
    <row r="168" spans="2:9" ht="12.75">
      <c r="B168" s="4"/>
      <c r="C168" s="4"/>
      <c r="D168" s="4"/>
      <c r="E168" s="4"/>
      <c r="F168" s="4"/>
      <c r="I168" s="4"/>
    </row>
    <row r="169" spans="2:9" ht="12.75">
      <c r="B169" s="4"/>
      <c r="C169" s="4"/>
      <c r="D169" s="4"/>
      <c r="E169" s="4"/>
      <c r="F169" s="4"/>
      <c r="I169" s="4"/>
    </row>
    <row r="170" spans="2:9" ht="12.75">
      <c r="B170" s="4"/>
      <c r="C170" s="4"/>
      <c r="D170" s="4"/>
      <c r="E170" s="4"/>
      <c r="F170" s="4"/>
      <c r="I170" s="4"/>
    </row>
    <row r="171" spans="2:9" ht="12.75">
      <c r="B171" s="4"/>
      <c r="C171" s="4"/>
      <c r="D171" s="4"/>
      <c r="E171" s="4"/>
      <c r="F171" s="4"/>
      <c r="I171" s="4"/>
    </row>
    <row r="172" spans="2:9" ht="12.75">
      <c r="B172" s="4"/>
      <c r="C172" s="4"/>
      <c r="D172" s="4"/>
      <c r="E172" s="4"/>
      <c r="F172" s="4"/>
      <c r="I172" s="4"/>
    </row>
    <row r="173" spans="2:9" ht="12.75">
      <c r="B173" s="4"/>
      <c r="C173" s="4"/>
      <c r="D173" s="4"/>
      <c r="E173" s="4"/>
      <c r="F173" s="4"/>
      <c r="I173" s="4"/>
    </row>
    <row r="174" spans="2:9" ht="12.75">
      <c r="B174" s="4"/>
      <c r="C174" s="4"/>
      <c r="D174" s="4"/>
      <c r="E174" s="4"/>
      <c r="F174" s="4"/>
      <c r="I174" s="4"/>
    </row>
    <row r="175" spans="2:9" ht="12.75">
      <c r="B175" s="4"/>
      <c r="C175" s="4"/>
      <c r="D175" s="4"/>
      <c r="E175" s="4"/>
      <c r="F175" s="4"/>
      <c r="I175" s="4"/>
    </row>
    <row r="176" spans="2:9" ht="12.75">
      <c r="B176" s="4"/>
      <c r="C176" s="4"/>
      <c r="D176" s="4"/>
      <c r="E176" s="4"/>
      <c r="F176" s="4"/>
      <c r="I176" s="4"/>
    </row>
    <row r="177" spans="2:9" ht="12.75">
      <c r="B177" s="4"/>
      <c r="C177" s="4"/>
      <c r="D177" s="4"/>
      <c r="E177" s="4"/>
      <c r="F177" s="4"/>
      <c r="I177" s="4"/>
    </row>
    <row r="178" spans="2:6" ht="12.75">
      <c r="B178" s="4"/>
      <c r="C178" s="4"/>
      <c r="D178" s="4"/>
      <c r="E178" s="4"/>
      <c r="F178" s="4"/>
    </row>
    <row r="179" spans="2:6" ht="12.75">
      <c r="B179" s="4"/>
      <c r="C179" s="4"/>
      <c r="D179" s="4"/>
      <c r="E179" s="4"/>
      <c r="F179" s="4"/>
    </row>
    <row r="180" spans="2:6" ht="12.75">
      <c r="B180" s="4"/>
      <c r="C180" s="4"/>
      <c r="D180" s="4"/>
      <c r="E180" s="4"/>
      <c r="F180" s="4"/>
    </row>
    <row r="181" spans="2:6" ht="12.75">
      <c r="B181" s="4"/>
      <c r="C181" s="4"/>
      <c r="D181" s="4"/>
      <c r="E181" s="4"/>
      <c r="F181" s="4"/>
    </row>
    <row r="182" spans="2:6" ht="12.75">
      <c r="B182" s="4"/>
      <c r="C182" s="4"/>
      <c r="D182" s="4"/>
      <c r="E182" s="4"/>
      <c r="F182" s="4"/>
    </row>
    <row r="183" spans="2:6" ht="12.75">
      <c r="B183" s="4"/>
      <c r="C183" s="4"/>
      <c r="D183" s="4"/>
      <c r="E183" s="4"/>
      <c r="F183" s="4"/>
    </row>
    <row r="184" spans="2:6" ht="12.75">
      <c r="B184" s="4"/>
      <c r="C184" s="4"/>
      <c r="D184" s="4"/>
      <c r="E184" s="4"/>
      <c r="F184" s="4"/>
    </row>
    <row r="185" spans="2:6" ht="12.75">
      <c r="B185" s="4"/>
      <c r="C185" s="4"/>
      <c r="D185" s="4"/>
      <c r="E185" s="4"/>
      <c r="F185" s="4"/>
    </row>
    <row r="186" spans="2:6" ht="12.75">
      <c r="B186" s="4"/>
      <c r="C186" s="4"/>
      <c r="D186" s="4"/>
      <c r="E186" s="4"/>
      <c r="F186" s="4"/>
    </row>
    <row r="187" spans="2:6" ht="12.75">
      <c r="B187" s="4"/>
      <c r="C187" s="4"/>
      <c r="D187" s="4"/>
      <c r="E187" s="4"/>
      <c r="F187" s="4"/>
    </row>
    <row r="188" spans="2:6" ht="12.75">
      <c r="B188" s="4"/>
      <c r="C188" s="4"/>
      <c r="D188" s="4"/>
      <c r="E188" s="4"/>
      <c r="F188" s="4"/>
    </row>
    <row r="189" spans="2:6" ht="12.75">
      <c r="B189" s="4"/>
      <c r="C189" s="4"/>
      <c r="D189" s="4"/>
      <c r="E189" s="4"/>
      <c r="F189" s="4"/>
    </row>
    <row r="190" spans="2:6" ht="12.75">
      <c r="B190" s="4"/>
      <c r="C190" s="4"/>
      <c r="D190" s="4"/>
      <c r="E190" s="4"/>
      <c r="F190" s="4"/>
    </row>
    <row r="191" spans="2:6" ht="12.75">
      <c r="B191" s="4"/>
      <c r="C191" s="4"/>
      <c r="D191" s="4"/>
      <c r="E191" s="4"/>
      <c r="F191" s="4"/>
    </row>
    <row r="192" spans="2:6" ht="12.75">
      <c r="B192" s="4"/>
      <c r="C192" s="4"/>
      <c r="D192" s="4"/>
      <c r="E192" s="4"/>
      <c r="F192" s="4"/>
    </row>
    <row r="193" spans="2:6" ht="12.75">
      <c r="B193" s="4"/>
      <c r="C193" s="4"/>
      <c r="D193" s="4"/>
      <c r="E193" s="4"/>
      <c r="F193" s="4"/>
    </row>
    <row r="194" spans="2:6" ht="12.75">
      <c r="B194" s="4"/>
      <c r="C194" s="4"/>
      <c r="D194" s="4"/>
      <c r="E194" s="4"/>
      <c r="F194" s="4"/>
    </row>
    <row r="195" spans="2:6" ht="12.75">
      <c r="B195" s="4"/>
      <c r="C195" s="4"/>
      <c r="D195" s="4"/>
      <c r="E195" s="4"/>
      <c r="F195" s="4"/>
    </row>
    <row r="196" spans="2:6" ht="12.75">
      <c r="B196" s="4"/>
      <c r="C196" s="4"/>
      <c r="D196" s="4"/>
      <c r="E196" s="4"/>
      <c r="F196" s="4"/>
    </row>
    <row r="197" spans="2:6" ht="12.75">
      <c r="B197" s="4"/>
      <c r="C197" s="4"/>
      <c r="D197" s="4"/>
      <c r="E197" s="4"/>
      <c r="F197" s="4"/>
    </row>
    <row r="198" spans="2:6" ht="12.75">
      <c r="B198" s="4"/>
      <c r="C198" s="4"/>
      <c r="D198" s="4"/>
      <c r="E198" s="4"/>
      <c r="F198" s="4"/>
    </row>
    <row r="199" spans="2:6" ht="12.75">
      <c r="B199" s="4"/>
      <c r="C199" s="4"/>
      <c r="D199" s="4"/>
      <c r="E199" s="4"/>
      <c r="F199" s="4"/>
    </row>
    <row r="200" spans="2:6" ht="12.75">
      <c r="B200" s="4"/>
      <c r="C200" s="4"/>
      <c r="D200" s="4"/>
      <c r="E200" s="4"/>
      <c r="F200" s="4"/>
    </row>
    <row r="201" spans="2:6" ht="12.75">
      <c r="B201" s="4"/>
      <c r="C201" s="4"/>
      <c r="D201" s="4"/>
      <c r="E201" s="4"/>
      <c r="F201" s="4"/>
    </row>
    <row r="202" spans="2:6" ht="12.75">
      <c r="B202" s="4"/>
      <c r="C202" s="4"/>
      <c r="D202" s="4"/>
      <c r="E202" s="4"/>
      <c r="F202" s="4"/>
    </row>
    <row r="203" spans="2:6" ht="12.75">
      <c r="B203" s="4"/>
      <c r="C203" s="4"/>
      <c r="D203" s="4"/>
      <c r="E203" s="4"/>
      <c r="F203" s="4"/>
    </row>
    <row r="204" spans="2:6" ht="12.75">
      <c r="B204" s="4"/>
      <c r="C204" s="4"/>
      <c r="D204" s="4"/>
      <c r="E204" s="4"/>
      <c r="F204" s="4"/>
    </row>
    <row r="205" spans="2:6" ht="12.75">
      <c r="B205" s="4"/>
      <c r="C205" s="4"/>
      <c r="D205" s="4"/>
      <c r="E205" s="4"/>
      <c r="F205" s="4"/>
    </row>
    <row r="206" spans="2:6" ht="12.75">
      <c r="B206" s="4"/>
      <c r="C206" s="4"/>
      <c r="D206" s="4"/>
      <c r="E206" s="4"/>
      <c r="F206" s="4"/>
    </row>
    <row r="207" spans="2:6" ht="12.75">
      <c r="B207" s="4"/>
      <c r="C207" s="4"/>
      <c r="D207" s="4"/>
      <c r="E207" s="4"/>
      <c r="F207" s="4"/>
    </row>
    <row r="208" spans="2:6" ht="12.75">
      <c r="B208" s="4"/>
      <c r="C208" s="4"/>
      <c r="D208" s="4"/>
      <c r="E208" s="4"/>
      <c r="F208" s="4"/>
    </row>
    <row r="209" spans="2:6" ht="12.75">
      <c r="B209" s="4"/>
      <c r="C209" s="4"/>
      <c r="D209" s="4"/>
      <c r="E209" s="4"/>
      <c r="F209" s="4"/>
    </row>
    <row r="210" spans="2:6" ht="12.75">
      <c r="B210" s="4"/>
      <c r="C210" s="4"/>
      <c r="D210" s="4"/>
      <c r="E210" s="4"/>
      <c r="F210" s="4"/>
    </row>
    <row r="211" spans="2:6" ht="12.75">
      <c r="B211" s="4"/>
      <c r="C211" s="4"/>
      <c r="D211" s="4"/>
      <c r="E211" s="4"/>
      <c r="F211" s="4"/>
    </row>
    <row r="212" spans="2:6" ht="12.75">
      <c r="B212" s="4"/>
      <c r="C212" s="4"/>
      <c r="D212" s="4"/>
      <c r="E212" s="4"/>
      <c r="F212" s="4"/>
    </row>
    <row r="213" spans="2:6" ht="12.75">
      <c r="B213" s="4"/>
      <c r="C213" s="4"/>
      <c r="D213" s="4"/>
      <c r="E213" s="4"/>
      <c r="F213" s="4"/>
    </row>
    <row r="214" spans="2:6" ht="12.75">
      <c r="B214" s="4"/>
      <c r="C214" s="4"/>
      <c r="D214" s="4"/>
      <c r="E214" s="4"/>
      <c r="F214" s="4"/>
    </row>
    <row r="215" spans="2:6" ht="12.75">
      <c r="B215" s="4"/>
      <c r="C215" s="4"/>
      <c r="D215" s="4"/>
      <c r="E215" s="4"/>
      <c r="F215" s="4"/>
    </row>
    <row r="216" spans="2:6" ht="12.75">
      <c r="B216" s="4"/>
      <c r="C216" s="4"/>
      <c r="D216" s="4"/>
      <c r="E216" s="4"/>
      <c r="F216" s="4"/>
    </row>
    <row r="217" spans="2:6" ht="12.75">
      <c r="B217" s="4"/>
      <c r="C217" s="4"/>
      <c r="D217" s="4"/>
      <c r="E217" s="4"/>
      <c r="F217" s="4"/>
    </row>
    <row r="218" spans="2:6" ht="12.75">
      <c r="B218" s="4"/>
      <c r="C218" s="4"/>
      <c r="D218" s="4"/>
      <c r="E218" s="4"/>
      <c r="F218" s="4"/>
    </row>
    <row r="219" spans="2:6" ht="12.75">
      <c r="B219" s="4"/>
      <c r="C219" s="4"/>
      <c r="D219" s="4"/>
      <c r="E219" s="4"/>
      <c r="F219" s="4"/>
    </row>
    <row r="220" spans="2:6" ht="12.75">
      <c r="B220" s="4"/>
      <c r="C220" s="4"/>
      <c r="D220" s="4"/>
      <c r="E220" s="4"/>
      <c r="F220" s="4"/>
    </row>
    <row r="221" spans="2:6" ht="12.75">
      <c r="B221" s="4"/>
      <c r="C221" s="4"/>
      <c r="D221" s="4"/>
      <c r="E221" s="4"/>
      <c r="F221" s="4"/>
    </row>
    <row r="222" spans="2:6" ht="12.75">
      <c r="B222" s="4"/>
      <c r="C222" s="4"/>
      <c r="D222" s="4"/>
      <c r="E222" s="4"/>
      <c r="F222" s="4"/>
    </row>
    <row r="223" spans="2:6" ht="12.75">
      <c r="B223" s="4"/>
      <c r="C223" s="4"/>
      <c r="D223" s="4"/>
      <c r="E223" s="4"/>
      <c r="F223" s="4"/>
    </row>
    <row r="224" spans="2:6" ht="12.75">
      <c r="B224" s="4"/>
      <c r="C224" s="4"/>
      <c r="D224" s="4"/>
      <c r="E224" s="4"/>
      <c r="F224" s="4"/>
    </row>
    <row r="225" spans="2:6" ht="12.75">
      <c r="B225" s="4"/>
      <c r="C225" s="4"/>
      <c r="D225" s="4"/>
      <c r="E225" s="4"/>
      <c r="F225" s="4"/>
    </row>
    <row r="226" spans="2:6" ht="12.75">
      <c r="B226" s="4"/>
      <c r="C226" s="4"/>
      <c r="D226" s="4"/>
      <c r="E226" s="4"/>
      <c r="F226" s="4"/>
    </row>
    <row r="227" spans="2:6" ht="12.75">
      <c r="B227" s="4"/>
      <c r="C227" s="4"/>
      <c r="D227" s="4"/>
      <c r="E227" s="4"/>
      <c r="F227" s="4"/>
    </row>
  </sheetData>
  <sheetProtection/>
  <mergeCells count="12">
    <mergeCell ref="D6:D7"/>
    <mergeCell ref="F40:F41"/>
    <mergeCell ref="E6:E7"/>
    <mergeCell ref="A1:D1"/>
    <mergeCell ref="A4:D4"/>
    <mergeCell ref="A3:F3"/>
    <mergeCell ref="C6:C7"/>
    <mergeCell ref="B2:F2"/>
    <mergeCell ref="A92:A110"/>
    <mergeCell ref="A49:A90"/>
    <mergeCell ref="A11:A46"/>
    <mergeCell ref="B6:B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&amp;C&amp;P. oldal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8"/>
  <dimension ref="A1:I115"/>
  <sheetViews>
    <sheetView workbookViewId="0" topLeftCell="A1">
      <selection activeCell="A3" sqref="A3:G3"/>
    </sheetView>
  </sheetViews>
  <sheetFormatPr defaultColWidth="9.140625" defaultRowHeight="12.75"/>
  <cols>
    <col min="1" max="1" width="4.421875" style="0" customWidth="1"/>
    <col min="2" max="2" width="34.8515625" style="0" customWidth="1"/>
    <col min="3" max="4" width="10.8515625" style="0" customWidth="1"/>
    <col min="5" max="5" width="10.57421875" style="0" customWidth="1"/>
    <col min="6" max="6" width="10.8515625" style="0" customWidth="1"/>
    <col min="7" max="7" width="11.28125" style="0" customWidth="1"/>
    <col min="8" max="8" width="11.421875" style="0" bestFit="1" customWidth="1"/>
  </cols>
  <sheetData>
    <row r="1" spans="1:7" ht="12.75">
      <c r="A1" s="744" t="s">
        <v>267</v>
      </c>
      <c r="B1" s="744"/>
      <c r="C1" s="744"/>
      <c r="D1" s="744"/>
      <c r="E1" s="744"/>
      <c r="F1" s="744"/>
      <c r="G1" s="744"/>
    </row>
    <row r="2" spans="1:7" ht="12.75">
      <c r="A2" s="739" t="s">
        <v>629</v>
      </c>
      <c r="B2" s="739"/>
      <c r="C2" s="739"/>
      <c r="D2" s="739"/>
      <c r="E2" s="739"/>
      <c r="F2" s="739"/>
      <c r="G2" s="739"/>
    </row>
    <row r="3" spans="1:7" ht="12.75">
      <c r="A3" s="739" t="s">
        <v>402</v>
      </c>
      <c r="B3" s="739"/>
      <c r="C3" s="739"/>
      <c r="D3" s="739"/>
      <c r="E3" s="739"/>
      <c r="F3" s="739"/>
      <c r="G3" s="739"/>
    </row>
    <row r="4" spans="1:7" ht="13.5" thickBot="1">
      <c r="A4" s="780" t="s">
        <v>403</v>
      </c>
      <c r="B4" s="780"/>
      <c r="C4" s="780"/>
      <c r="D4" s="780"/>
      <c r="E4" s="780"/>
      <c r="F4" s="780"/>
      <c r="G4" s="780"/>
    </row>
    <row r="5" spans="1:7" ht="39.75" customHeight="1" thickBot="1" thickTop="1">
      <c r="A5" s="313" t="s">
        <v>248</v>
      </c>
      <c r="B5" s="58" t="s">
        <v>249</v>
      </c>
      <c r="C5" s="59" t="s">
        <v>621</v>
      </c>
      <c r="D5" s="59" t="s">
        <v>585</v>
      </c>
      <c r="E5" s="59" t="s">
        <v>404</v>
      </c>
      <c r="F5" s="59" t="s">
        <v>405</v>
      </c>
      <c r="G5" s="59" t="s">
        <v>406</v>
      </c>
    </row>
    <row r="6" spans="1:7" ht="15" customHeight="1" thickBot="1">
      <c r="A6" s="314"/>
      <c r="B6" s="315"/>
      <c r="C6" s="315"/>
      <c r="D6" s="315"/>
      <c r="E6" s="315"/>
      <c r="F6" s="315"/>
      <c r="G6" s="316" t="s">
        <v>588</v>
      </c>
    </row>
    <row r="7" spans="1:7" ht="24.75" customHeight="1">
      <c r="A7" s="317" t="s">
        <v>84</v>
      </c>
      <c r="B7" s="854" t="s">
        <v>250</v>
      </c>
      <c r="C7" s="855"/>
      <c r="D7" s="855"/>
      <c r="E7" s="855"/>
      <c r="F7" s="855"/>
      <c r="G7" s="856"/>
    </row>
    <row r="8" spans="1:7" ht="26.25" thickBot="1">
      <c r="A8" s="405" t="s">
        <v>86</v>
      </c>
      <c r="B8" s="406" t="s">
        <v>407</v>
      </c>
      <c r="C8" s="407">
        <v>134584</v>
      </c>
      <c r="D8" s="407">
        <v>134584</v>
      </c>
      <c r="E8" s="407">
        <f>C8-F8</f>
        <v>16056</v>
      </c>
      <c r="F8" s="407">
        <v>118528</v>
      </c>
      <c r="G8" s="713" t="s">
        <v>408</v>
      </c>
    </row>
    <row r="9" spans="1:9" ht="15" customHeight="1" thickBot="1">
      <c r="A9" s="405" t="s">
        <v>90</v>
      </c>
      <c r="B9" s="408" t="s">
        <v>409</v>
      </c>
      <c r="C9" s="407">
        <v>2000</v>
      </c>
      <c r="D9" s="407">
        <v>2000</v>
      </c>
      <c r="E9" s="407">
        <v>400</v>
      </c>
      <c r="F9" s="407">
        <v>1600</v>
      </c>
      <c r="G9" s="713" t="s">
        <v>410</v>
      </c>
      <c r="I9" s="318"/>
    </row>
    <row r="10" spans="1:7" ht="51.75" thickBot="1">
      <c r="A10" s="409" t="s">
        <v>155</v>
      </c>
      <c r="B10" s="367" t="s">
        <v>411</v>
      </c>
      <c r="C10" s="410">
        <v>700</v>
      </c>
      <c r="D10" s="410">
        <v>700</v>
      </c>
      <c r="E10" s="410">
        <v>420</v>
      </c>
      <c r="F10" s="410">
        <v>280</v>
      </c>
      <c r="G10" s="714" t="s">
        <v>482</v>
      </c>
    </row>
    <row r="11" spans="1:7" ht="24.75" customHeight="1" thickBot="1">
      <c r="A11" s="405" t="s">
        <v>158</v>
      </c>
      <c r="B11" s="411" t="s">
        <v>412</v>
      </c>
      <c r="C11" s="239">
        <v>38000</v>
      </c>
      <c r="D11" s="239">
        <v>38000</v>
      </c>
      <c r="E11" s="239">
        <v>3800</v>
      </c>
      <c r="F11" s="239">
        <v>34200</v>
      </c>
      <c r="G11" s="715" t="s">
        <v>413</v>
      </c>
    </row>
    <row r="12" spans="1:7" ht="26.25" thickBot="1">
      <c r="A12" s="405" t="s">
        <v>159</v>
      </c>
      <c r="B12" s="411" t="s">
        <v>414</v>
      </c>
      <c r="C12" s="239">
        <v>3120</v>
      </c>
      <c r="D12" s="239">
        <v>3120</v>
      </c>
      <c r="E12" s="239">
        <v>3120</v>
      </c>
      <c r="F12" s="239"/>
      <c r="G12" s="715"/>
    </row>
    <row r="13" spans="1:7" ht="26.25" thickBot="1">
      <c r="A13" s="405" t="s">
        <v>161</v>
      </c>
      <c r="B13" s="411" t="s">
        <v>578</v>
      </c>
      <c r="C13" s="239">
        <v>5000</v>
      </c>
      <c r="D13" s="239">
        <v>5000</v>
      </c>
      <c r="E13" s="239">
        <v>5000</v>
      </c>
      <c r="F13" s="239"/>
      <c r="G13" s="715"/>
    </row>
    <row r="14" spans="1:7" ht="26.25" thickBot="1">
      <c r="A14" s="405" t="s">
        <v>163</v>
      </c>
      <c r="B14" s="411" t="s">
        <v>415</v>
      </c>
      <c r="C14" s="239">
        <v>594</v>
      </c>
      <c r="D14" s="239">
        <v>594</v>
      </c>
      <c r="E14" s="239">
        <v>594</v>
      </c>
      <c r="F14" s="239"/>
      <c r="G14" s="715"/>
    </row>
    <row r="15" spans="1:7" ht="26.25" thickBot="1">
      <c r="A15" s="405" t="s">
        <v>165</v>
      </c>
      <c r="B15" s="411" t="s">
        <v>416</v>
      </c>
      <c r="C15" s="239">
        <v>1062</v>
      </c>
      <c r="D15" s="239">
        <v>1062</v>
      </c>
      <c r="E15" s="239">
        <v>1062</v>
      </c>
      <c r="F15" s="239"/>
      <c r="G15" s="715"/>
    </row>
    <row r="16" spans="1:7" ht="26.25" thickBot="1">
      <c r="A16" s="405" t="s">
        <v>168</v>
      </c>
      <c r="B16" s="411" t="s">
        <v>417</v>
      </c>
      <c r="C16" s="239">
        <v>624</v>
      </c>
      <c r="D16" s="239">
        <v>624</v>
      </c>
      <c r="E16" s="239">
        <v>624</v>
      </c>
      <c r="F16" s="239"/>
      <c r="G16" s="715"/>
    </row>
    <row r="17" spans="1:7" ht="26.25" thickBot="1">
      <c r="A17" s="405" t="s">
        <v>170</v>
      </c>
      <c r="B17" s="411" t="s">
        <v>418</v>
      </c>
      <c r="C17" s="239">
        <v>2700</v>
      </c>
      <c r="D17" s="239">
        <v>2700</v>
      </c>
      <c r="E17" s="239">
        <v>2700</v>
      </c>
      <c r="F17" s="239"/>
      <c r="G17" s="715"/>
    </row>
    <row r="18" spans="1:7" ht="51.75" thickBot="1">
      <c r="A18" s="405" t="s">
        <v>172</v>
      </c>
      <c r="B18" s="411" t="s">
        <v>419</v>
      </c>
      <c r="C18" s="239">
        <v>3360</v>
      </c>
      <c r="D18" s="239">
        <v>3360</v>
      </c>
      <c r="E18" s="239">
        <v>2800</v>
      </c>
      <c r="F18" s="239">
        <v>560</v>
      </c>
      <c r="G18" s="715" t="s">
        <v>482</v>
      </c>
    </row>
    <row r="19" spans="1:7" ht="16.5" thickBot="1">
      <c r="A19" s="412"/>
      <c r="B19" s="413" t="s">
        <v>174</v>
      </c>
      <c r="C19" s="342">
        <f>SUM(C8:C18)</f>
        <v>191744</v>
      </c>
      <c r="D19" s="342">
        <f>SUM(D8:D18)</f>
        <v>191744</v>
      </c>
      <c r="E19" s="342">
        <f>SUM(E8:E18)</f>
        <v>36576</v>
      </c>
      <c r="F19" s="342">
        <f>SUM(F8:F18)</f>
        <v>155168</v>
      </c>
      <c r="G19" s="414"/>
    </row>
    <row r="20" spans="1:7" ht="12.75">
      <c r="A20" s="319"/>
      <c r="B20" s="320"/>
      <c r="C20" s="320"/>
      <c r="D20" s="320"/>
      <c r="E20" s="320"/>
      <c r="F20" s="320"/>
      <c r="G20" s="320"/>
    </row>
    <row r="21" spans="1:7" ht="12.75">
      <c r="A21" s="319"/>
      <c r="B21" s="320"/>
      <c r="C21" s="320"/>
      <c r="D21" s="320"/>
      <c r="E21" s="320"/>
      <c r="F21" s="320"/>
      <c r="G21" s="320"/>
    </row>
    <row r="22" spans="1:7" ht="15" customHeight="1" thickBot="1">
      <c r="A22" s="321"/>
      <c r="B22" s="322"/>
      <c r="C22" s="323"/>
      <c r="D22" s="323"/>
      <c r="E22" s="323"/>
      <c r="F22" s="323"/>
      <c r="G22" s="324"/>
    </row>
    <row r="23" spans="1:7" ht="39.75" customHeight="1" thickBot="1">
      <c r="A23" s="325" t="s">
        <v>248</v>
      </c>
      <c r="B23" s="326" t="s">
        <v>249</v>
      </c>
      <c r="C23" s="59" t="s">
        <v>621</v>
      </c>
      <c r="D23" s="59" t="s">
        <v>586</v>
      </c>
      <c r="E23" s="59" t="s">
        <v>404</v>
      </c>
      <c r="F23" s="59" t="s">
        <v>405</v>
      </c>
      <c r="G23" s="59" t="s">
        <v>406</v>
      </c>
    </row>
    <row r="24" spans="1:7" ht="15" customHeight="1" thickBot="1">
      <c r="A24" s="327"/>
      <c r="B24" s="328"/>
      <c r="C24" s="328"/>
      <c r="D24" s="328"/>
      <c r="E24" s="328"/>
      <c r="F24" s="328"/>
      <c r="G24" s="316" t="s">
        <v>589</v>
      </c>
    </row>
    <row r="25" spans="1:7" ht="24.75" customHeight="1" thickBot="1">
      <c r="A25" s="329" t="s">
        <v>95</v>
      </c>
      <c r="B25" s="849" t="s">
        <v>251</v>
      </c>
      <c r="C25" s="850"/>
      <c r="D25" s="850"/>
      <c r="E25" s="850"/>
      <c r="F25" s="850"/>
      <c r="G25" s="851"/>
    </row>
    <row r="26" spans="1:8" ht="15" customHeight="1" thickBot="1">
      <c r="A26" s="330" t="s">
        <v>86</v>
      </c>
      <c r="B26" s="331" t="s">
        <v>420</v>
      </c>
      <c r="C26" s="415">
        <v>55090</v>
      </c>
      <c r="D26" s="415">
        <v>55090</v>
      </c>
      <c r="E26" s="416">
        <f>C26-F26</f>
        <v>5509</v>
      </c>
      <c r="F26" s="416">
        <v>49581</v>
      </c>
      <c r="G26" s="709" t="s">
        <v>421</v>
      </c>
      <c r="H26" s="332"/>
    </row>
    <row r="27" spans="1:9" ht="39.75" customHeight="1" thickBot="1">
      <c r="A27" s="330" t="s">
        <v>90</v>
      </c>
      <c r="B27" s="333" t="s">
        <v>422</v>
      </c>
      <c r="C27" s="416">
        <v>44460</v>
      </c>
      <c r="D27" s="416">
        <v>44460</v>
      </c>
      <c r="E27" s="416">
        <v>4446</v>
      </c>
      <c r="F27" s="416">
        <v>40014</v>
      </c>
      <c r="G27" s="334" t="s">
        <v>423</v>
      </c>
      <c r="H27" s="417"/>
      <c r="I27" s="418"/>
    </row>
    <row r="28" spans="1:7" ht="13.5" thickBot="1">
      <c r="A28" s="330" t="s">
        <v>155</v>
      </c>
      <c r="B28" s="335" t="s">
        <v>330</v>
      </c>
      <c r="C28" s="419">
        <v>2534</v>
      </c>
      <c r="D28" s="419">
        <v>2534</v>
      </c>
      <c r="E28" s="415">
        <v>2534</v>
      </c>
      <c r="F28" s="415"/>
      <c r="G28" s="710"/>
    </row>
    <row r="29" spans="1:7" ht="26.25" thickBot="1">
      <c r="A29" s="330" t="s">
        <v>158</v>
      </c>
      <c r="B29" s="337" t="s">
        <v>350</v>
      </c>
      <c r="C29" s="419">
        <v>6308</v>
      </c>
      <c r="D29" s="419">
        <v>6308</v>
      </c>
      <c r="E29" s="419">
        <v>6308</v>
      </c>
      <c r="F29" s="419"/>
      <c r="G29" s="711"/>
    </row>
    <row r="30" spans="1:7" ht="26.25" thickBot="1">
      <c r="A30" s="330" t="s">
        <v>159</v>
      </c>
      <c r="B30" s="186" t="s">
        <v>424</v>
      </c>
      <c r="C30" s="420">
        <v>1368</v>
      </c>
      <c r="D30" s="420">
        <v>1368</v>
      </c>
      <c r="E30" s="420">
        <v>1368</v>
      </c>
      <c r="F30" s="420"/>
      <c r="G30" s="712"/>
    </row>
    <row r="31" spans="1:7" ht="51.75" thickBot="1">
      <c r="A31" s="421" t="s">
        <v>161</v>
      </c>
      <c r="B31" s="367" t="s">
        <v>483</v>
      </c>
      <c r="C31" s="422">
        <v>62430</v>
      </c>
      <c r="D31" s="422">
        <v>61562</v>
      </c>
      <c r="E31" s="422">
        <v>6025</v>
      </c>
      <c r="F31" s="422">
        <v>55537</v>
      </c>
      <c r="G31" s="423" t="s">
        <v>484</v>
      </c>
    </row>
    <row r="32" spans="1:7" ht="26.25" thickBot="1">
      <c r="A32" s="330" t="s">
        <v>163</v>
      </c>
      <c r="B32" s="186" t="s">
        <v>425</v>
      </c>
      <c r="C32" s="424">
        <v>2716</v>
      </c>
      <c r="D32" s="424">
        <v>2895</v>
      </c>
      <c r="E32" s="420">
        <v>724</v>
      </c>
      <c r="F32" s="420">
        <v>2171</v>
      </c>
      <c r="G32" s="712" t="s">
        <v>600</v>
      </c>
    </row>
    <row r="33" spans="1:7" ht="26.25" thickBot="1">
      <c r="A33" s="421" t="s">
        <v>165</v>
      </c>
      <c r="B33" s="367" t="s">
        <v>426</v>
      </c>
      <c r="C33" s="422">
        <v>5610</v>
      </c>
      <c r="D33" s="422">
        <v>6299</v>
      </c>
      <c r="E33" s="419">
        <v>1575</v>
      </c>
      <c r="F33" s="419">
        <v>4724</v>
      </c>
      <c r="G33" s="711" t="s">
        <v>601</v>
      </c>
    </row>
    <row r="34" spans="1:7" ht="15" customHeight="1" thickBot="1">
      <c r="A34" s="341"/>
      <c r="B34" s="425" t="s">
        <v>174</v>
      </c>
      <c r="C34" s="426">
        <f>SUM(C26:C33)</f>
        <v>180516</v>
      </c>
      <c r="D34" s="426">
        <f>SUM(D26:D33)</f>
        <v>180516</v>
      </c>
      <c r="E34" s="426">
        <f>SUM(E26:E33)</f>
        <v>28489</v>
      </c>
      <c r="F34" s="426">
        <f>SUM(F26:F33)</f>
        <v>152027</v>
      </c>
      <c r="G34" s="343"/>
    </row>
    <row r="35" spans="1:7" ht="15" customHeight="1">
      <c r="A35" s="344"/>
      <c r="B35" s="345"/>
      <c r="C35" s="318"/>
      <c r="D35" s="318"/>
      <c r="E35" s="346"/>
      <c r="F35" s="346"/>
      <c r="G35" s="34"/>
    </row>
    <row r="36" spans="1:7" ht="15" customHeight="1">
      <c r="A36" s="344"/>
      <c r="B36" s="345"/>
      <c r="C36" s="318"/>
      <c r="D36" s="318"/>
      <c r="E36" s="346"/>
      <c r="F36" s="346"/>
      <c r="G36" s="34"/>
    </row>
    <row r="37" spans="1:7" ht="15" customHeight="1">
      <c r="A37" s="344"/>
      <c r="B37" s="345"/>
      <c r="C37" s="318"/>
      <c r="D37" s="318"/>
      <c r="E37" s="346"/>
      <c r="F37" s="346"/>
      <c r="G37" s="34"/>
    </row>
    <row r="38" spans="1:7" ht="15" customHeight="1">
      <c r="A38" s="344"/>
      <c r="B38" s="345"/>
      <c r="C38" s="318"/>
      <c r="D38" s="318"/>
      <c r="E38" s="346"/>
      <c r="F38" s="346"/>
      <c r="G38" s="34"/>
    </row>
    <row r="39" spans="1:7" ht="15" customHeight="1">
      <c r="A39" s="344"/>
      <c r="B39" s="345"/>
      <c r="C39" s="318"/>
      <c r="D39" s="318"/>
      <c r="E39" s="346"/>
      <c r="F39" s="346"/>
      <c r="G39" s="34"/>
    </row>
    <row r="40" spans="1:7" ht="15" customHeight="1" thickBot="1">
      <c r="A40" s="344"/>
      <c r="B40" s="345"/>
      <c r="C40" s="318"/>
      <c r="D40" s="318"/>
      <c r="E40" s="346"/>
      <c r="F40" s="346"/>
      <c r="G40" s="34"/>
    </row>
    <row r="41" spans="1:7" ht="51.75" thickBot="1">
      <c r="A41" s="325" t="s">
        <v>248</v>
      </c>
      <c r="B41" s="326" t="s">
        <v>249</v>
      </c>
      <c r="C41" s="59" t="s">
        <v>620</v>
      </c>
      <c r="D41" s="59" t="s">
        <v>586</v>
      </c>
      <c r="E41" s="59" t="s">
        <v>404</v>
      </c>
      <c r="F41" s="59" t="s">
        <v>405</v>
      </c>
      <c r="G41" s="59" t="s">
        <v>406</v>
      </c>
    </row>
    <row r="42" spans="1:7" ht="15" customHeight="1" thickBot="1">
      <c r="A42" s="314"/>
      <c r="B42" s="315"/>
      <c r="C42" s="315"/>
      <c r="D42" s="315"/>
      <c r="E42" s="315"/>
      <c r="F42" s="315"/>
      <c r="G42" s="316" t="s">
        <v>588</v>
      </c>
    </row>
    <row r="43" spans="1:7" ht="24.75" customHeight="1" thickBot="1">
      <c r="A43" s="347" t="s">
        <v>101</v>
      </c>
      <c r="B43" s="846" t="s">
        <v>263</v>
      </c>
      <c r="C43" s="847"/>
      <c r="D43" s="847"/>
      <c r="E43" s="847"/>
      <c r="F43" s="847"/>
      <c r="G43" s="848"/>
    </row>
    <row r="44" spans="1:7" ht="26.25" thickBot="1">
      <c r="A44" s="257" t="s">
        <v>86</v>
      </c>
      <c r="B44" s="348" t="s">
        <v>427</v>
      </c>
      <c r="C44" s="349">
        <v>224</v>
      </c>
      <c r="D44" s="349"/>
      <c r="E44" s="349">
        <v>224</v>
      </c>
      <c r="F44" s="315"/>
      <c r="G44" s="350" t="s">
        <v>428</v>
      </c>
    </row>
    <row r="45" spans="1:7" ht="26.25" thickBot="1">
      <c r="A45" s="257" t="s">
        <v>90</v>
      </c>
      <c r="B45" s="351" t="s">
        <v>429</v>
      </c>
      <c r="C45" s="349">
        <v>1534</v>
      </c>
      <c r="D45" s="349"/>
      <c r="E45" s="349">
        <v>1534</v>
      </c>
      <c r="F45" s="315"/>
      <c r="G45" s="350" t="s">
        <v>428</v>
      </c>
    </row>
    <row r="46" spans="1:7" ht="64.5" thickBot="1">
      <c r="A46" s="257" t="s">
        <v>155</v>
      </c>
      <c r="B46" s="315" t="s">
        <v>430</v>
      </c>
      <c r="C46" s="352">
        <v>2577</v>
      </c>
      <c r="D46" s="352"/>
      <c r="E46" s="349">
        <v>2577</v>
      </c>
      <c r="F46" s="315"/>
      <c r="G46" s="350" t="s">
        <v>431</v>
      </c>
    </row>
    <row r="47" spans="1:7" s="429" customFormat="1" ht="15" customHeight="1" thickBot="1">
      <c r="A47" s="427"/>
      <c r="B47" s="428" t="s">
        <v>174</v>
      </c>
      <c r="C47" s="353">
        <f>SUM(C44:C46)</f>
        <v>4335</v>
      </c>
      <c r="D47" s="353">
        <f>SUM(D44:D46)</f>
        <v>0</v>
      </c>
      <c r="E47" s="353">
        <f>SUM(E44:E46)</f>
        <v>4335</v>
      </c>
      <c r="F47" s="428"/>
      <c r="G47" s="428"/>
    </row>
    <row r="48" spans="1:7" ht="15" customHeight="1">
      <c r="A48" s="354"/>
      <c r="B48" s="355"/>
      <c r="C48" s="356"/>
      <c r="D48" s="356"/>
      <c r="E48" s="356"/>
      <c r="F48" s="356"/>
      <c r="G48" s="324"/>
    </row>
    <row r="49" spans="1:7" ht="15" customHeight="1">
      <c r="A49" s="354"/>
      <c r="B49" s="355"/>
      <c r="C49" s="356"/>
      <c r="D49" s="356"/>
      <c r="E49" s="356"/>
      <c r="F49" s="356"/>
      <c r="G49" s="324"/>
    </row>
    <row r="50" spans="1:7" ht="15" customHeight="1" thickBot="1">
      <c r="A50" s="354"/>
      <c r="B50" s="355"/>
      <c r="C50" s="356"/>
      <c r="D50" s="356"/>
      <c r="E50" s="356"/>
      <c r="F50" s="356"/>
      <c r="G50" s="324"/>
    </row>
    <row r="51" spans="1:7" ht="39.75" customHeight="1" thickBot="1">
      <c r="A51" s="325" t="s">
        <v>248</v>
      </c>
      <c r="B51" s="326" t="s">
        <v>249</v>
      </c>
      <c r="C51" s="59" t="s">
        <v>621</v>
      </c>
      <c r="D51" s="59" t="s">
        <v>586</v>
      </c>
      <c r="E51" s="59" t="s">
        <v>404</v>
      </c>
      <c r="F51" s="59" t="s">
        <v>405</v>
      </c>
      <c r="G51" s="59" t="s">
        <v>406</v>
      </c>
    </row>
    <row r="52" spans="1:7" ht="15" customHeight="1" thickBot="1">
      <c r="A52" s="357"/>
      <c r="B52" s="358"/>
      <c r="C52" s="39"/>
      <c r="D52" s="359"/>
      <c r="E52" s="359"/>
      <c r="F52" s="39"/>
      <c r="G52" s="316" t="s">
        <v>590</v>
      </c>
    </row>
    <row r="53" spans="1:7" ht="24.75" customHeight="1" thickBot="1">
      <c r="A53" s="360" t="s">
        <v>105</v>
      </c>
      <c r="B53" s="846" t="s">
        <v>255</v>
      </c>
      <c r="C53" s="852"/>
      <c r="D53" s="852"/>
      <c r="E53" s="852"/>
      <c r="F53" s="852"/>
      <c r="G53" s="853"/>
    </row>
    <row r="54" spans="1:7" ht="12.75">
      <c r="A54" s="830" t="s">
        <v>86</v>
      </c>
      <c r="B54" s="841" t="s">
        <v>351</v>
      </c>
      <c r="C54" s="834">
        <v>237720</v>
      </c>
      <c r="D54" s="834">
        <v>237720</v>
      </c>
      <c r="E54" s="834">
        <v>118860</v>
      </c>
      <c r="F54" s="834">
        <v>118860</v>
      </c>
      <c r="G54" s="835" t="s">
        <v>432</v>
      </c>
    </row>
    <row r="55" spans="1:7" ht="13.5" thickBot="1">
      <c r="A55" s="840"/>
      <c r="B55" s="842"/>
      <c r="C55" s="829"/>
      <c r="D55" s="829"/>
      <c r="E55" s="829"/>
      <c r="F55" s="829"/>
      <c r="G55" s="836"/>
    </row>
    <row r="56" spans="1:7" ht="15" customHeight="1" hidden="1" thickBot="1">
      <c r="A56" s="362"/>
      <c r="B56" s="363"/>
      <c r="C56" s="407"/>
      <c r="D56" s="407"/>
      <c r="E56" s="407"/>
      <c r="F56" s="407"/>
      <c r="G56" s="716"/>
    </row>
    <row r="57" spans="1:7" ht="12.75">
      <c r="A57" s="830" t="s">
        <v>90</v>
      </c>
      <c r="B57" s="843" t="s">
        <v>352</v>
      </c>
      <c r="C57" s="834">
        <v>298000</v>
      </c>
      <c r="D57" s="834">
        <v>298000</v>
      </c>
      <c r="E57" s="834">
        <v>74500</v>
      </c>
      <c r="F57" s="834">
        <v>223500</v>
      </c>
      <c r="G57" s="835" t="s">
        <v>433</v>
      </c>
    </row>
    <row r="58" spans="1:7" ht="12.75" customHeight="1">
      <c r="A58" s="840"/>
      <c r="B58" s="844"/>
      <c r="C58" s="829"/>
      <c r="D58" s="829"/>
      <c r="E58" s="829"/>
      <c r="F58" s="829"/>
      <c r="G58" s="836"/>
    </row>
    <row r="59" spans="1:7" ht="14.25" customHeight="1" thickBot="1">
      <c r="A59" s="831"/>
      <c r="B59" s="845"/>
      <c r="C59" s="822"/>
      <c r="D59" s="822"/>
      <c r="E59" s="822"/>
      <c r="F59" s="822"/>
      <c r="G59" s="838"/>
    </row>
    <row r="60" spans="1:7" ht="15" customHeight="1" thickBot="1">
      <c r="A60" s="430" t="s">
        <v>155</v>
      </c>
      <c r="B60" s="364" t="s">
        <v>485</v>
      </c>
      <c r="C60" s="239">
        <v>592783</v>
      </c>
      <c r="D60" s="239">
        <v>592783</v>
      </c>
      <c r="E60" s="239">
        <v>115226</v>
      </c>
      <c r="F60" s="239">
        <v>477557</v>
      </c>
      <c r="G60" s="717" t="s">
        <v>434</v>
      </c>
    </row>
    <row r="61" spans="1:7" ht="15" customHeight="1" thickBot="1">
      <c r="A61" s="336" t="s">
        <v>158</v>
      </c>
      <c r="B61" s="237" t="s">
        <v>354</v>
      </c>
      <c r="C61" s="148">
        <v>5000</v>
      </c>
      <c r="D61" s="148">
        <v>5000</v>
      </c>
      <c r="E61" s="148">
        <v>5000</v>
      </c>
      <c r="F61" s="148"/>
      <c r="G61" s="718"/>
    </row>
    <row r="62" spans="1:7" ht="26.25" thickBot="1">
      <c r="A62" s="336" t="s">
        <v>159</v>
      </c>
      <c r="B62" s="186" t="s">
        <v>435</v>
      </c>
      <c r="C62" s="148">
        <v>386000</v>
      </c>
      <c r="D62" s="148">
        <v>386000</v>
      </c>
      <c r="E62" s="148">
        <v>0</v>
      </c>
      <c r="F62" s="148">
        <v>386000</v>
      </c>
      <c r="G62" s="718" t="s">
        <v>436</v>
      </c>
    </row>
    <row r="63" spans="1:8" ht="17.25" customHeight="1">
      <c r="A63" s="830" t="s">
        <v>161</v>
      </c>
      <c r="B63" s="832" t="s">
        <v>437</v>
      </c>
      <c r="C63" s="821">
        <v>337500</v>
      </c>
      <c r="D63" s="821">
        <v>337500</v>
      </c>
      <c r="E63" s="821">
        <v>67500</v>
      </c>
      <c r="F63" s="821">
        <v>270000</v>
      </c>
      <c r="G63" s="839" t="s">
        <v>438</v>
      </c>
      <c r="H63" s="40"/>
    </row>
    <row r="64" spans="1:7" ht="13.5" thickBot="1">
      <c r="A64" s="831"/>
      <c r="B64" s="833"/>
      <c r="C64" s="822"/>
      <c r="D64" s="822"/>
      <c r="E64" s="822"/>
      <c r="F64" s="822"/>
      <c r="G64" s="838"/>
    </row>
    <row r="65" spans="1:7" ht="66" customHeight="1" thickBot="1">
      <c r="A65" s="336" t="s">
        <v>163</v>
      </c>
      <c r="B65" s="312" t="s">
        <v>439</v>
      </c>
      <c r="C65" s="431">
        <v>50000</v>
      </c>
      <c r="D65" s="431">
        <v>50000</v>
      </c>
      <c r="E65" s="431">
        <v>5000</v>
      </c>
      <c r="F65" s="431">
        <v>45000</v>
      </c>
      <c r="G65" s="719" t="s">
        <v>440</v>
      </c>
    </row>
    <row r="66" spans="1:7" ht="15.75" customHeight="1" thickBot="1">
      <c r="A66" s="336" t="s">
        <v>165</v>
      </c>
      <c r="B66" s="366" t="s">
        <v>441</v>
      </c>
      <c r="C66" s="250">
        <v>12000</v>
      </c>
      <c r="D66" s="250">
        <v>12000</v>
      </c>
      <c r="E66" s="250">
        <v>2000</v>
      </c>
      <c r="F66" s="250">
        <v>10000</v>
      </c>
      <c r="G66" s="720" t="s">
        <v>442</v>
      </c>
    </row>
    <row r="67" spans="1:8" ht="39" thickBot="1">
      <c r="A67" s="336" t="s">
        <v>168</v>
      </c>
      <c r="B67" s="186" t="s">
        <v>443</v>
      </c>
      <c r="C67" s="432">
        <v>600000</v>
      </c>
      <c r="D67" s="432">
        <v>600000</v>
      </c>
      <c r="E67" s="250">
        <v>30000</v>
      </c>
      <c r="F67" s="361">
        <v>570000</v>
      </c>
      <c r="G67" s="720" t="s">
        <v>444</v>
      </c>
      <c r="H67" s="40"/>
    </row>
    <row r="68" spans="1:8" ht="26.25" thickBot="1">
      <c r="A68" s="336" t="s">
        <v>170</v>
      </c>
      <c r="B68" s="368" t="s">
        <v>445</v>
      </c>
      <c r="C68" s="432">
        <v>370000</v>
      </c>
      <c r="D68" s="432">
        <v>370000</v>
      </c>
      <c r="E68" s="250">
        <f>C68-F68</f>
        <v>55500</v>
      </c>
      <c r="F68" s="361">
        <f>C68*0.85</f>
        <v>314500</v>
      </c>
      <c r="G68" s="720" t="s">
        <v>446</v>
      </c>
      <c r="H68" s="40"/>
    </row>
    <row r="69" spans="1:8" ht="17.25" customHeight="1" thickBot="1">
      <c r="A69" s="330" t="s">
        <v>172</v>
      </c>
      <c r="B69" s="369" t="s">
        <v>262</v>
      </c>
      <c r="C69" s="433"/>
      <c r="D69" s="433"/>
      <c r="E69" s="433"/>
      <c r="F69" s="433"/>
      <c r="G69" s="721"/>
      <c r="H69" s="40"/>
    </row>
    <row r="70" spans="1:8" ht="13.5" thickBot="1">
      <c r="A70" s="434"/>
      <c r="B70" s="238" t="s">
        <v>469</v>
      </c>
      <c r="C70" s="239">
        <v>1500</v>
      </c>
      <c r="D70" s="239">
        <v>1500</v>
      </c>
      <c r="E70" s="148">
        <v>1500</v>
      </c>
      <c r="F70" s="148"/>
      <c r="G70" s="722"/>
      <c r="H70" s="40"/>
    </row>
    <row r="71" spans="1:7" ht="13.5" thickBot="1">
      <c r="A71" s="434"/>
      <c r="B71" s="147" t="s">
        <v>447</v>
      </c>
      <c r="C71" s="148">
        <v>1500</v>
      </c>
      <c r="D71" s="148">
        <v>1500</v>
      </c>
      <c r="E71" s="148">
        <v>1500</v>
      </c>
      <c r="F71" s="148"/>
      <c r="G71" s="718"/>
    </row>
    <row r="72" spans="1:7" ht="13.5" thickBot="1">
      <c r="A72" s="370"/>
      <c r="B72" s="186" t="s">
        <v>448</v>
      </c>
      <c r="C72" s="424">
        <v>5000</v>
      </c>
      <c r="D72" s="424">
        <v>5000</v>
      </c>
      <c r="E72" s="424">
        <v>400</v>
      </c>
      <c r="F72" s="424">
        <v>4600</v>
      </c>
      <c r="G72" s="723" t="s">
        <v>449</v>
      </c>
    </row>
    <row r="73" spans="1:7" ht="13.5" thickBot="1">
      <c r="A73" s="370"/>
      <c r="B73" s="150" t="s">
        <v>353</v>
      </c>
      <c r="C73" s="148">
        <v>3000</v>
      </c>
      <c r="D73" s="148">
        <v>3000</v>
      </c>
      <c r="E73" s="435">
        <v>3000</v>
      </c>
      <c r="F73" s="148"/>
      <c r="G73" s="718"/>
    </row>
    <row r="74" spans="1:7" ht="13.5" thickBot="1">
      <c r="A74" s="370"/>
      <c r="B74" s="150" t="s">
        <v>486</v>
      </c>
      <c r="C74" s="148">
        <v>1700</v>
      </c>
      <c r="D74" s="148">
        <v>1700</v>
      </c>
      <c r="E74" s="435">
        <v>1700</v>
      </c>
      <c r="F74" s="148"/>
      <c r="G74" s="718"/>
    </row>
    <row r="75" spans="1:7" ht="9.75" customHeight="1">
      <c r="A75" s="823"/>
      <c r="B75" s="825" t="s">
        <v>450</v>
      </c>
      <c r="C75" s="828">
        <v>3000</v>
      </c>
      <c r="D75" s="828">
        <v>3000</v>
      </c>
      <c r="E75" s="828">
        <v>3000</v>
      </c>
      <c r="F75" s="828"/>
      <c r="G75" s="837"/>
    </row>
    <row r="76" spans="1:7" ht="7.5" customHeight="1">
      <c r="A76" s="824"/>
      <c r="B76" s="826"/>
      <c r="C76" s="829"/>
      <c r="D76" s="829"/>
      <c r="E76" s="829"/>
      <c r="F76" s="829"/>
      <c r="G76" s="836"/>
    </row>
    <row r="77" spans="1:7" ht="8.25" customHeight="1" thickBot="1">
      <c r="A77" s="824"/>
      <c r="B77" s="827"/>
      <c r="C77" s="822"/>
      <c r="D77" s="822"/>
      <c r="E77" s="822"/>
      <c r="F77" s="822"/>
      <c r="G77" s="838"/>
    </row>
    <row r="78" spans="1:7" ht="15" customHeight="1" thickBot="1">
      <c r="A78" s="336" t="s">
        <v>173</v>
      </c>
      <c r="B78" s="371" t="s">
        <v>451</v>
      </c>
      <c r="C78" s="148">
        <v>500</v>
      </c>
      <c r="D78" s="148">
        <v>500</v>
      </c>
      <c r="E78" s="436">
        <v>500</v>
      </c>
      <c r="F78" s="436"/>
      <c r="G78" s="724"/>
    </row>
    <row r="79" spans="1:7" ht="20.25" customHeight="1" thickBot="1">
      <c r="A79" s="336" t="s">
        <v>175</v>
      </c>
      <c r="B79" s="147" t="s">
        <v>323</v>
      </c>
      <c r="C79" s="148">
        <v>1490</v>
      </c>
      <c r="D79" s="148">
        <v>1490</v>
      </c>
      <c r="E79" s="148">
        <v>1490</v>
      </c>
      <c r="F79" s="437"/>
      <c r="G79" s="718"/>
    </row>
    <row r="80" spans="1:7" ht="15.75" customHeight="1" thickBot="1">
      <c r="A80" s="336" t="s">
        <v>252</v>
      </c>
      <c r="B80" s="147" t="s">
        <v>452</v>
      </c>
      <c r="C80" s="148">
        <v>800</v>
      </c>
      <c r="D80" s="148">
        <v>800</v>
      </c>
      <c r="E80" s="148">
        <v>800</v>
      </c>
      <c r="F80" s="148"/>
      <c r="G80" s="725"/>
    </row>
    <row r="81" spans="1:7" ht="15" customHeight="1" thickBot="1">
      <c r="A81" s="430" t="s">
        <v>253</v>
      </c>
      <c r="B81" s="372" t="s">
        <v>453</v>
      </c>
      <c r="C81" s="422">
        <v>6378</v>
      </c>
      <c r="D81" s="422">
        <v>6378</v>
      </c>
      <c r="E81" s="422">
        <v>6378</v>
      </c>
      <c r="F81" s="438"/>
      <c r="G81" s="726"/>
    </row>
    <row r="82" spans="1:8" ht="24.75" customHeight="1" thickBot="1">
      <c r="A82" s="336" t="s">
        <v>254</v>
      </c>
      <c r="B82" s="147" t="s">
        <v>454</v>
      </c>
      <c r="C82" s="148">
        <v>1786</v>
      </c>
      <c r="D82" s="148">
        <v>1786</v>
      </c>
      <c r="E82" s="148">
        <f>C82-F82</f>
        <v>536</v>
      </c>
      <c r="F82" s="148">
        <v>1250</v>
      </c>
      <c r="G82" s="727"/>
      <c r="H82" s="40"/>
    </row>
    <row r="83" spans="1:8" ht="24.75" customHeight="1" thickBot="1">
      <c r="A83" s="336" t="s">
        <v>256</v>
      </c>
      <c r="B83" s="373" t="s">
        <v>455</v>
      </c>
      <c r="C83" s="239">
        <v>1844</v>
      </c>
      <c r="D83" s="239">
        <v>1844</v>
      </c>
      <c r="E83" s="239">
        <v>1844</v>
      </c>
      <c r="F83" s="439"/>
      <c r="G83" s="718"/>
      <c r="H83" s="40"/>
    </row>
    <row r="84" spans="1:8" ht="24.75" customHeight="1" thickBot="1">
      <c r="A84" s="430" t="s">
        <v>257</v>
      </c>
      <c r="B84" s="411" t="s">
        <v>487</v>
      </c>
      <c r="C84" s="239">
        <v>2600</v>
      </c>
      <c r="D84" s="239">
        <v>2732</v>
      </c>
      <c r="E84" s="239">
        <v>2732</v>
      </c>
      <c r="F84" s="438"/>
      <c r="G84" s="717"/>
      <c r="H84" s="40"/>
    </row>
    <row r="85" spans="1:8" ht="24.75" customHeight="1" thickBot="1">
      <c r="A85" s="430" t="s">
        <v>258</v>
      </c>
      <c r="B85" s="411" t="s">
        <v>488</v>
      </c>
      <c r="C85" s="239">
        <v>324</v>
      </c>
      <c r="D85" s="239">
        <v>324</v>
      </c>
      <c r="E85" s="239">
        <v>324</v>
      </c>
      <c r="F85" s="438"/>
      <c r="G85" s="717"/>
      <c r="H85" s="40"/>
    </row>
    <row r="86" spans="1:8" ht="24.75" customHeight="1" thickBot="1">
      <c r="A86" s="430" t="s">
        <v>259</v>
      </c>
      <c r="B86" s="411" t="s">
        <v>489</v>
      </c>
      <c r="C86" s="239">
        <v>27000</v>
      </c>
      <c r="D86" s="239">
        <v>27000</v>
      </c>
      <c r="E86" s="419">
        <v>5400</v>
      </c>
      <c r="F86" s="422">
        <v>21600</v>
      </c>
      <c r="G86" s="717" t="s">
        <v>490</v>
      </c>
      <c r="H86" s="40"/>
    </row>
    <row r="87" spans="1:8" ht="17.25" customHeight="1" thickBot="1">
      <c r="A87" s="430" t="s">
        <v>491</v>
      </c>
      <c r="B87" s="373" t="s">
        <v>456</v>
      </c>
      <c r="C87" s="239">
        <v>2454</v>
      </c>
      <c r="D87" s="239">
        <v>2454</v>
      </c>
      <c r="E87" s="239">
        <v>2454</v>
      </c>
      <c r="F87" s="438"/>
      <c r="G87" s="717"/>
      <c r="H87" s="40"/>
    </row>
    <row r="88" spans="1:8" ht="28.5" customHeight="1" thickBot="1">
      <c r="A88" s="430" t="s">
        <v>30</v>
      </c>
      <c r="B88" s="373" t="s">
        <v>579</v>
      </c>
      <c r="C88" s="613">
        <v>460</v>
      </c>
      <c r="D88" s="613">
        <v>460</v>
      </c>
      <c r="E88" s="613">
        <v>460</v>
      </c>
      <c r="F88" s="438"/>
      <c r="G88" s="717"/>
      <c r="H88" s="40"/>
    </row>
    <row r="89" spans="1:8" ht="17.25" customHeight="1" thickBot="1">
      <c r="A89" s="430" t="s">
        <v>33</v>
      </c>
      <c r="B89" s="373" t="s">
        <v>580</v>
      </c>
      <c r="C89" s="613">
        <v>6757</v>
      </c>
      <c r="D89" s="613">
        <v>6757</v>
      </c>
      <c r="E89" s="613">
        <v>4314</v>
      </c>
      <c r="F89" s="438">
        <v>2443</v>
      </c>
      <c r="G89" s="717"/>
      <c r="H89" s="40"/>
    </row>
    <row r="90" spans="1:8" ht="17.25" customHeight="1" thickBot="1">
      <c r="A90" s="430" t="s">
        <v>607</v>
      </c>
      <c r="B90" s="373" t="s">
        <v>608</v>
      </c>
      <c r="C90" s="613">
        <v>3200</v>
      </c>
      <c r="D90" s="613">
        <v>3068</v>
      </c>
      <c r="E90" s="613">
        <v>890</v>
      </c>
      <c r="F90" s="686">
        <v>2178</v>
      </c>
      <c r="G90" s="717" t="s">
        <v>600</v>
      </c>
      <c r="H90" s="40"/>
    </row>
    <row r="91" spans="1:8" ht="17.25" customHeight="1" thickBot="1">
      <c r="A91" s="430" t="s">
        <v>609</v>
      </c>
      <c r="B91" s="373" t="s">
        <v>610</v>
      </c>
      <c r="C91" s="613">
        <v>3285</v>
      </c>
      <c r="D91" s="613">
        <v>3285</v>
      </c>
      <c r="E91" s="613">
        <v>3285</v>
      </c>
      <c r="F91" s="686"/>
      <c r="G91" s="717"/>
      <c r="H91" s="40"/>
    </row>
    <row r="92" spans="1:8" ht="17.25" customHeight="1" thickBot="1">
      <c r="A92" s="430" t="s">
        <v>611</v>
      </c>
      <c r="B92" s="373" t="s">
        <v>612</v>
      </c>
      <c r="C92" s="613">
        <v>1900</v>
      </c>
      <c r="D92" s="613">
        <v>1900</v>
      </c>
      <c r="E92" s="613">
        <v>1900</v>
      </c>
      <c r="F92" s="686"/>
      <c r="G92" s="717"/>
      <c r="H92" s="40"/>
    </row>
    <row r="93" spans="1:8" ht="17.25" customHeight="1" thickBot="1">
      <c r="A93" s="430" t="s">
        <v>613</v>
      </c>
      <c r="B93" s="373" t="s">
        <v>614</v>
      </c>
      <c r="C93" s="613">
        <v>1500</v>
      </c>
      <c r="D93" s="613">
        <v>1500</v>
      </c>
      <c r="E93" s="613">
        <v>1500</v>
      </c>
      <c r="F93" s="686"/>
      <c r="G93" s="717"/>
      <c r="H93" s="40"/>
    </row>
    <row r="94" spans="1:8" s="446" customFormat="1" ht="15.75" customHeight="1" thickBot="1">
      <c r="A94" s="440"/>
      <c r="B94" s="441" t="s">
        <v>174</v>
      </c>
      <c r="C94" s="442">
        <f>SUM(C54:C93)</f>
        <v>2966981</v>
      </c>
      <c r="D94" s="442">
        <f>SUM(D54:D93)</f>
        <v>2966981</v>
      </c>
      <c r="E94" s="442">
        <f>SUM(E54:E93)</f>
        <v>519493</v>
      </c>
      <c r="F94" s="442">
        <f>SUM(F54:F93)</f>
        <v>2447488</v>
      </c>
      <c r="G94" s="444"/>
      <c r="H94" s="445"/>
    </row>
    <row r="95" spans="1:8" ht="16.5" customHeight="1">
      <c r="A95" s="344"/>
      <c r="B95" s="374"/>
      <c r="C95" s="375"/>
      <c r="D95" s="375"/>
      <c r="E95" s="375"/>
      <c r="F95" s="375"/>
      <c r="G95" s="34"/>
      <c r="H95" s="40"/>
    </row>
    <row r="96" spans="1:8" ht="12.75" customHeight="1">
      <c r="A96" s="344"/>
      <c r="B96" s="374"/>
      <c r="C96" s="346"/>
      <c r="D96" s="346"/>
      <c r="E96" s="346"/>
      <c r="F96" s="346"/>
      <c r="G96" s="34"/>
      <c r="H96" s="40"/>
    </row>
    <row r="97" spans="6:8" ht="12.75">
      <c r="F97" s="346"/>
      <c r="G97" s="34"/>
      <c r="H97" s="40"/>
    </row>
    <row r="98" spans="6:8" ht="17.25" customHeight="1">
      <c r="F98" s="376"/>
      <c r="G98" s="34"/>
      <c r="H98" s="40"/>
    </row>
    <row r="99" spans="6:8" ht="12.75">
      <c r="F99" s="376"/>
      <c r="G99" s="34"/>
      <c r="H99" s="40"/>
    </row>
    <row r="100" spans="6:7" ht="15.75" customHeight="1">
      <c r="F100" s="376"/>
      <c r="G100" s="34"/>
    </row>
    <row r="101" spans="6:7" ht="15.75" customHeight="1">
      <c r="F101" s="376"/>
      <c r="G101" s="34"/>
    </row>
    <row r="102" spans="6:7" ht="15" customHeight="1">
      <c r="F102" s="356"/>
      <c r="G102" s="324"/>
    </row>
    <row r="103" ht="12.75">
      <c r="H103" s="40"/>
    </row>
    <row r="104" ht="12.75">
      <c r="H104" s="40"/>
    </row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30" customHeight="1"/>
    <row r="113" ht="15" customHeight="1">
      <c r="F113" s="56"/>
    </row>
    <row r="114" ht="15" customHeight="1">
      <c r="F114" s="56"/>
    </row>
    <row r="115" ht="15" customHeight="1">
      <c r="F115" s="332"/>
    </row>
    <row r="116" ht="15" customHeight="1"/>
    <row r="117" ht="15.75" customHeight="1"/>
    <row r="118" ht="15" customHeight="1"/>
    <row r="119" ht="15" customHeight="1"/>
    <row r="120" ht="15" customHeight="1"/>
    <row r="121" ht="15" customHeight="1"/>
    <row r="122" ht="30" customHeight="1"/>
    <row r="123" ht="15" customHeight="1"/>
    <row r="124" ht="15" customHeight="1"/>
    <row r="125" ht="15" customHeight="1"/>
    <row r="126" ht="40.5" customHeight="1"/>
    <row r="127" ht="15" customHeight="1"/>
    <row r="128" ht="41.2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21" customHeight="1"/>
    <row r="136" ht="15" customHeight="1"/>
    <row r="137" ht="13.5" customHeight="1"/>
    <row r="138" ht="12.75" customHeight="1"/>
    <row r="139" ht="15.75" customHeight="1"/>
    <row r="140" ht="40.5" customHeight="1"/>
    <row r="141" ht="15" customHeight="1"/>
    <row r="142" ht="41.2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30" customHeight="1"/>
    <row r="159" ht="30" customHeight="1"/>
    <row r="160" ht="30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</sheetData>
  <sheetProtection/>
  <mergeCells count="36">
    <mergeCell ref="A1:G1"/>
    <mergeCell ref="A3:G3"/>
    <mergeCell ref="A4:G4"/>
    <mergeCell ref="B7:G7"/>
    <mergeCell ref="B43:G43"/>
    <mergeCell ref="A2:G2"/>
    <mergeCell ref="B25:G25"/>
    <mergeCell ref="B53:G53"/>
    <mergeCell ref="E57:E59"/>
    <mergeCell ref="A54:A55"/>
    <mergeCell ref="B54:B55"/>
    <mergeCell ref="C54:C55"/>
    <mergeCell ref="E54:E55"/>
    <mergeCell ref="D54:D55"/>
    <mergeCell ref="A57:A59"/>
    <mergeCell ref="B57:B59"/>
    <mergeCell ref="D57:D59"/>
    <mergeCell ref="C57:C59"/>
    <mergeCell ref="F54:F55"/>
    <mergeCell ref="G54:G55"/>
    <mergeCell ref="F75:F77"/>
    <mergeCell ref="G75:G77"/>
    <mergeCell ref="F57:F59"/>
    <mergeCell ref="G57:G59"/>
    <mergeCell ref="F63:F64"/>
    <mergeCell ref="G63:G64"/>
    <mergeCell ref="E63:E64"/>
    <mergeCell ref="A75:A77"/>
    <mergeCell ref="B75:B77"/>
    <mergeCell ref="C75:C77"/>
    <mergeCell ref="E75:E77"/>
    <mergeCell ref="A63:A64"/>
    <mergeCell ref="B63:B64"/>
    <mergeCell ref="D63:D64"/>
    <mergeCell ref="D75:D77"/>
    <mergeCell ref="C63:C64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scale="89" r:id="rId3"/>
  <headerFooter alignWithMargins="0">
    <oddHeader>&amp;C&amp;P.oldal</oddHeader>
  </headerFooter>
  <rowBreaks count="3" manualBreakCount="3">
    <brk id="48" max="255" man="1"/>
    <brk id="95" max="255" man="1"/>
    <brk id="118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9"/>
  <dimension ref="A1:J49"/>
  <sheetViews>
    <sheetView workbookViewId="0" topLeftCell="A1">
      <selection activeCell="A3" sqref="A3:G3"/>
    </sheetView>
  </sheetViews>
  <sheetFormatPr defaultColWidth="9.140625" defaultRowHeight="12.75"/>
  <cols>
    <col min="1" max="1" width="4.421875" style="0" customWidth="1"/>
    <col min="2" max="2" width="31.421875" style="0" customWidth="1"/>
    <col min="3" max="3" width="9.57421875" style="0" customWidth="1"/>
    <col min="4" max="4" width="8.8515625" style="0" customWidth="1"/>
    <col min="5" max="6" width="10.28125" style="0" customWidth="1"/>
    <col min="7" max="7" width="11.00390625" style="0" customWidth="1"/>
  </cols>
  <sheetData>
    <row r="1" spans="1:7" ht="12" customHeight="1">
      <c r="A1" s="744" t="s">
        <v>457</v>
      </c>
      <c r="B1" s="744"/>
      <c r="C1" s="744"/>
      <c r="D1" s="744"/>
      <c r="E1" s="744"/>
      <c r="F1" s="744"/>
      <c r="G1" s="744"/>
    </row>
    <row r="2" spans="1:7" ht="12" customHeight="1">
      <c r="A2" s="739" t="s">
        <v>631</v>
      </c>
      <c r="B2" s="739"/>
      <c r="C2" s="739"/>
      <c r="D2" s="739"/>
      <c r="E2" s="739"/>
      <c r="F2" s="739"/>
      <c r="G2" s="739"/>
    </row>
    <row r="3" spans="1:7" ht="12" customHeight="1">
      <c r="A3" s="739" t="s">
        <v>402</v>
      </c>
      <c r="B3" s="739"/>
      <c r="C3" s="739"/>
      <c r="D3" s="739"/>
      <c r="E3" s="739"/>
      <c r="F3" s="739"/>
      <c r="G3" s="739"/>
    </row>
    <row r="4" spans="1:7" ht="12" customHeight="1" thickBot="1">
      <c r="A4" s="780" t="s">
        <v>268</v>
      </c>
      <c r="B4" s="780"/>
      <c r="C4" s="780"/>
      <c r="D4" s="780"/>
      <c r="E4" s="780"/>
      <c r="F4" s="780"/>
      <c r="G4" s="780"/>
    </row>
    <row r="5" spans="1:7" ht="39.75" customHeight="1" thickBot="1" thickTop="1">
      <c r="A5" s="377" t="s">
        <v>248</v>
      </c>
      <c r="B5" s="378" t="s">
        <v>249</v>
      </c>
      <c r="C5" s="36" t="s">
        <v>621</v>
      </c>
      <c r="D5" s="627" t="s">
        <v>587</v>
      </c>
      <c r="E5" s="59" t="s">
        <v>404</v>
      </c>
      <c r="F5" s="36" t="s">
        <v>405</v>
      </c>
      <c r="G5" s="37" t="s">
        <v>406</v>
      </c>
    </row>
    <row r="6" spans="1:7" ht="15" customHeight="1" thickBot="1">
      <c r="A6" s="61"/>
      <c r="B6" s="60"/>
      <c r="C6" s="60"/>
      <c r="D6" s="60"/>
      <c r="E6" s="60"/>
      <c r="F6" s="60"/>
      <c r="G6" s="38" t="s">
        <v>588</v>
      </c>
    </row>
    <row r="7" spans="1:7" ht="24.75" customHeight="1" thickBot="1">
      <c r="A7" s="347" t="s">
        <v>260</v>
      </c>
      <c r="B7" s="857" t="s">
        <v>261</v>
      </c>
      <c r="C7" s="857"/>
      <c r="D7" s="857"/>
      <c r="E7" s="857"/>
      <c r="F7" s="857"/>
      <c r="G7" s="857"/>
    </row>
    <row r="8" spans="1:7" ht="24.75" customHeight="1" thickBot="1">
      <c r="A8" s="379" t="s">
        <v>86</v>
      </c>
      <c r="B8" s="5" t="s">
        <v>623</v>
      </c>
      <c r="C8" s="338">
        <v>33787</v>
      </c>
      <c r="D8" s="338">
        <v>13388</v>
      </c>
      <c r="E8" s="380">
        <v>6694</v>
      </c>
      <c r="F8" s="380">
        <v>6694</v>
      </c>
      <c r="G8" s="236" t="s">
        <v>458</v>
      </c>
    </row>
    <row r="9" spans="1:7" ht="15" customHeight="1" thickBot="1">
      <c r="A9" s="447" t="s">
        <v>90</v>
      </c>
      <c r="B9" s="448" t="s">
        <v>492</v>
      </c>
      <c r="C9" s="338">
        <v>5338</v>
      </c>
      <c r="D9" s="338">
        <v>6053</v>
      </c>
      <c r="E9" s="338">
        <v>3027</v>
      </c>
      <c r="F9" s="338">
        <v>3026</v>
      </c>
      <c r="G9" s="449" t="s">
        <v>458</v>
      </c>
    </row>
    <row r="10" spans="1:7" ht="13.5" thickBot="1">
      <c r="A10" s="379" t="s">
        <v>155</v>
      </c>
      <c r="B10" s="335" t="s">
        <v>459</v>
      </c>
      <c r="C10" s="339">
        <v>677</v>
      </c>
      <c r="D10" s="339">
        <v>677</v>
      </c>
      <c r="E10" s="339">
        <v>677</v>
      </c>
      <c r="F10" s="339"/>
      <c r="G10" s="340"/>
    </row>
    <row r="11" spans="1:10" ht="15" customHeight="1" thickBot="1">
      <c r="A11" s="379" t="s">
        <v>158</v>
      </c>
      <c r="B11" s="335" t="s">
        <v>355</v>
      </c>
      <c r="C11" s="339">
        <v>2402</v>
      </c>
      <c r="D11" s="339">
        <v>2402</v>
      </c>
      <c r="E11" s="339">
        <v>2402</v>
      </c>
      <c r="F11" s="339"/>
      <c r="G11" s="340"/>
      <c r="J11" s="381"/>
    </row>
    <row r="12" spans="1:7" ht="13.5" thickBot="1">
      <c r="A12" s="379" t="s">
        <v>159</v>
      </c>
      <c r="B12" s="373" t="s">
        <v>331</v>
      </c>
      <c r="C12" s="339">
        <v>4946</v>
      </c>
      <c r="D12" s="339">
        <v>4946</v>
      </c>
      <c r="E12" s="339">
        <v>4946</v>
      </c>
      <c r="F12" s="339"/>
      <c r="G12" s="340"/>
    </row>
    <row r="13" spans="1:7" ht="26.25" thickBot="1">
      <c r="A13" s="379" t="s">
        <v>161</v>
      </c>
      <c r="B13" s="331" t="s">
        <v>460</v>
      </c>
      <c r="C13" s="365">
        <v>1500</v>
      </c>
      <c r="D13" s="365">
        <v>1500</v>
      </c>
      <c r="E13" s="365">
        <v>1500</v>
      </c>
      <c r="F13" s="365"/>
      <c r="G13" s="149"/>
    </row>
    <row r="14" spans="1:7" ht="26.25" thickBot="1">
      <c r="A14" s="447" t="s">
        <v>163</v>
      </c>
      <c r="B14" s="335" t="s">
        <v>356</v>
      </c>
      <c r="C14" s="339">
        <v>20000</v>
      </c>
      <c r="D14" s="339">
        <v>19975</v>
      </c>
      <c r="E14" s="339">
        <v>4994</v>
      </c>
      <c r="F14" s="339">
        <v>14981</v>
      </c>
      <c r="G14" s="340" t="s">
        <v>600</v>
      </c>
    </row>
    <row r="15" spans="1:7" ht="13.5" thickBot="1">
      <c r="A15" s="379" t="s">
        <v>165</v>
      </c>
      <c r="B15" s="238" t="s">
        <v>461</v>
      </c>
      <c r="C15" s="365">
        <v>10194</v>
      </c>
      <c r="D15" s="365">
        <v>8640</v>
      </c>
      <c r="E15" s="365">
        <v>4320</v>
      </c>
      <c r="F15" s="365">
        <v>4320</v>
      </c>
      <c r="G15" s="149" t="s">
        <v>458</v>
      </c>
    </row>
    <row r="16" ht="13.5" hidden="1" thickBot="1">
      <c r="A16" s="379" t="s">
        <v>168</v>
      </c>
    </row>
    <row r="17" spans="1:7" ht="24.75" customHeight="1" thickBot="1">
      <c r="A17" s="379" t="s">
        <v>168</v>
      </c>
      <c r="B17" s="312" t="s">
        <v>462</v>
      </c>
      <c r="C17" s="380">
        <v>11307</v>
      </c>
      <c r="D17" s="380">
        <v>11616</v>
      </c>
      <c r="E17" s="380">
        <v>5808</v>
      </c>
      <c r="F17" s="380">
        <v>5808</v>
      </c>
      <c r="G17" s="236" t="s">
        <v>458</v>
      </c>
    </row>
    <row r="18" spans="1:7" ht="24.75" customHeight="1" thickBot="1">
      <c r="A18" s="379" t="s">
        <v>170</v>
      </c>
      <c r="B18" s="312" t="s">
        <v>463</v>
      </c>
      <c r="C18" s="380">
        <v>980</v>
      </c>
      <c r="D18" s="380">
        <v>980</v>
      </c>
      <c r="E18" s="380">
        <v>340</v>
      </c>
      <c r="F18" s="380">
        <v>640</v>
      </c>
      <c r="G18" s="236"/>
    </row>
    <row r="19" spans="1:7" ht="13.5" thickBot="1">
      <c r="A19" s="379" t="s">
        <v>172</v>
      </c>
      <c r="B19" s="382" t="s">
        <v>464</v>
      </c>
      <c r="C19" s="338">
        <v>1764</v>
      </c>
      <c r="D19" s="338">
        <v>1764</v>
      </c>
      <c r="E19" s="338">
        <v>1764</v>
      </c>
      <c r="F19" s="255"/>
      <c r="G19" s="255"/>
    </row>
    <row r="20" spans="1:7" ht="13.5" thickBot="1">
      <c r="A20" s="379" t="s">
        <v>173</v>
      </c>
      <c r="B20" s="382" t="s">
        <v>465</v>
      </c>
      <c r="C20" s="338">
        <v>3000</v>
      </c>
      <c r="D20" s="338">
        <v>3000</v>
      </c>
      <c r="E20" s="338">
        <v>3000</v>
      </c>
      <c r="F20" s="255"/>
      <c r="G20" s="255"/>
    </row>
    <row r="21" spans="1:7" ht="13.5" thickBot="1">
      <c r="A21" s="447" t="s">
        <v>175</v>
      </c>
      <c r="B21" s="382" t="s">
        <v>466</v>
      </c>
      <c r="C21" s="338">
        <v>7300</v>
      </c>
      <c r="D21" s="338">
        <v>7300</v>
      </c>
      <c r="E21" s="338">
        <v>1095</v>
      </c>
      <c r="F21" s="410">
        <v>6205</v>
      </c>
      <c r="G21" s="450" t="s">
        <v>601</v>
      </c>
    </row>
    <row r="22" spans="1:7" ht="13.5" thickBot="1">
      <c r="A22" s="379" t="s">
        <v>252</v>
      </c>
      <c r="B22" s="382" t="s">
        <v>349</v>
      </c>
      <c r="C22" s="338">
        <v>39385</v>
      </c>
      <c r="D22" s="338">
        <v>39385</v>
      </c>
      <c r="E22" s="338">
        <v>39385</v>
      </c>
      <c r="F22" s="255"/>
      <c r="G22" s="255"/>
    </row>
    <row r="23" spans="1:7" ht="13.5" thickBot="1">
      <c r="A23" s="379" t="s">
        <v>253</v>
      </c>
      <c r="B23" s="382" t="s">
        <v>494</v>
      </c>
      <c r="C23" s="338">
        <v>20000</v>
      </c>
      <c r="D23" s="338">
        <v>20000</v>
      </c>
      <c r="E23" s="338">
        <v>4000</v>
      </c>
      <c r="F23" s="451">
        <v>16000</v>
      </c>
      <c r="G23" s="452" t="s">
        <v>490</v>
      </c>
    </row>
    <row r="24" spans="1:7" ht="26.25" thickBot="1">
      <c r="A24" s="379" t="s">
        <v>254</v>
      </c>
      <c r="B24" s="382" t="s">
        <v>495</v>
      </c>
      <c r="C24" s="338">
        <v>22500</v>
      </c>
      <c r="D24" s="338">
        <v>22500</v>
      </c>
      <c r="E24" s="338">
        <v>7500</v>
      </c>
      <c r="F24" s="420">
        <v>15000</v>
      </c>
      <c r="G24" s="236" t="s">
        <v>496</v>
      </c>
    </row>
    <row r="25" spans="1:7" ht="26.25" thickBot="1">
      <c r="A25" s="379" t="s">
        <v>256</v>
      </c>
      <c r="B25" s="382" t="s">
        <v>497</v>
      </c>
      <c r="C25" s="338">
        <v>23000</v>
      </c>
      <c r="D25" s="338">
        <v>30064</v>
      </c>
      <c r="E25" s="338">
        <v>7865</v>
      </c>
      <c r="F25" s="453">
        <v>22199</v>
      </c>
      <c r="G25" s="452" t="s">
        <v>490</v>
      </c>
    </row>
    <row r="26" spans="1:7" ht="26.25" thickBot="1">
      <c r="A26" s="379" t="s">
        <v>257</v>
      </c>
      <c r="B26" s="382" t="s">
        <v>498</v>
      </c>
      <c r="C26" s="338">
        <v>19500</v>
      </c>
      <c r="D26" s="338">
        <v>19500</v>
      </c>
      <c r="E26" s="338">
        <v>3900</v>
      </c>
      <c r="F26" s="422">
        <v>15600</v>
      </c>
      <c r="G26" s="454" t="s">
        <v>493</v>
      </c>
    </row>
    <row r="27" spans="1:7" ht="39" thickBot="1">
      <c r="A27" s="379" t="s">
        <v>258</v>
      </c>
      <c r="B27" s="382" t="s">
        <v>602</v>
      </c>
      <c r="C27" s="338">
        <v>45000</v>
      </c>
      <c r="D27" s="338">
        <v>45000</v>
      </c>
      <c r="E27" s="338">
        <v>2250</v>
      </c>
      <c r="F27" s="422">
        <v>42750</v>
      </c>
      <c r="G27" s="454" t="s">
        <v>603</v>
      </c>
    </row>
    <row r="28" spans="1:7" ht="13.5" thickBot="1">
      <c r="A28" s="379" t="s">
        <v>259</v>
      </c>
      <c r="B28" s="382" t="s">
        <v>604</v>
      </c>
      <c r="C28" s="338">
        <v>4970</v>
      </c>
      <c r="D28" s="338">
        <v>5245</v>
      </c>
      <c r="E28" s="338">
        <v>1311</v>
      </c>
      <c r="F28" s="422">
        <v>3934</v>
      </c>
      <c r="G28" s="454" t="s">
        <v>601</v>
      </c>
    </row>
    <row r="29" spans="1:7" ht="13.5" thickBot="1">
      <c r="A29" s="379" t="s">
        <v>491</v>
      </c>
      <c r="B29" s="382" t="s">
        <v>605</v>
      </c>
      <c r="C29" s="338">
        <v>1563</v>
      </c>
      <c r="D29" s="338">
        <v>1683</v>
      </c>
      <c r="E29" s="338">
        <v>898</v>
      </c>
      <c r="F29" s="422">
        <v>785</v>
      </c>
      <c r="G29" s="454" t="s">
        <v>458</v>
      </c>
    </row>
    <row r="30" spans="1:7" ht="13.5" thickBot="1">
      <c r="A30" s="379" t="s">
        <v>30</v>
      </c>
      <c r="B30" s="382" t="s">
        <v>606</v>
      </c>
      <c r="C30" s="338">
        <v>6103</v>
      </c>
      <c r="D30" s="338"/>
      <c r="E30" s="338"/>
      <c r="F30" s="422"/>
      <c r="G30" s="454"/>
    </row>
    <row r="31" spans="1:7" ht="26.25" thickBot="1">
      <c r="A31" s="379">
        <v>23</v>
      </c>
      <c r="B31" s="382" t="s">
        <v>624</v>
      </c>
      <c r="C31" s="338"/>
      <c r="D31" s="338">
        <v>19598</v>
      </c>
      <c r="E31" s="338">
        <v>9799</v>
      </c>
      <c r="F31" s="422">
        <v>9799</v>
      </c>
      <c r="G31" s="454" t="s">
        <v>458</v>
      </c>
    </row>
    <row r="32" spans="1:10" ht="16.5" thickBot="1">
      <c r="A32" s="146"/>
      <c r="B32" s="146" t="s">
        <v>174</v>
      </c>
      <c r="C32" s="443">
        <f>SUM(C8:C31)</f>
        <v>285216</v>
      </c>
      <c r="D32" s="443">
        <f>SUM(D8:D31)</f>
        <v>285216</v>
      </c>
      <c r="E32" s="383">
        <f>SUM(E8:E31)</f>
        <v>117475</v>
      </c>
      <c r="F32" s="383">
        <f>SUM(F8:F31)</f>
        <v>167741</v>
      </c>
      <c r="G32" s="384"/>
      <c r="J32" s="381"/>
    </row>
    <row r="33" spans="1:10" ht="12.75">
      <c r="A33" s="344"/>
      <c r="J33" s="381"/>
    </row>
    <row r="34" spans="1:10" ht="12.75">
      <c r="A34" s="344"/>
      <c r="J34" s="381"/>
    </row>
    <row r="35" spans="1:10" ht="12.75">
      <c r="A35" s="344"/>
      <c r="J35" s="381"/>
    </row>
    <row r="37" spans="1:10" ht="12.75">
      <c r="A37" s="344"/>
      <c r="B37" s="374"/>
      <c r="C37" s="375"/>
      <c r="D37" s="375"/>
      <c r="E37" s="375"/>
      <c r="F37" s="375"/>
      <c r="G37" s="385"/>
      <c r="J37" s="381"/>
    </row>
    <row r="38" spans="1:7" ht="15" customHeight="1">
      <c r="A38" s="344"/>
      <c r="B38" s="386"/>
      <c r="C38" s="387"/>
      <c r="D38" s="387"/>
      <c r="E38" s="387"/>
      <c r="F38" s="387"/>
      <c r="G38" s="385"/>
    </row>
    <row r="39" spans="1:7" ht="15" customHeight="1">
      <c r="A39" s="344"/>
      <c r="B39" s="386"/>
      <c r="C39" s="387"/>
      <c r="D39" s="387"/>
      <c r="E39" s="387"/>
      <c r="F39" s="387"/>
      <c r="G39" s="385"/>
    </row>
    <row r="40" spans="1:7" ht="12.75">
      <c r="A40" s="344"/>
      <c r="B40" s="386"/>
      <c r="C40" s="387"/>
      <c r="D40" s="387"/>
      <c r="E40" s="387"/>
      <c r="F40" s="387"/>
      <c r="G40" s="385"/>
    </row>
    <row r="41" spans="1:7" ht="12.75">
      <c r="A41" s="344"/>
      <c r="B41" s="4"/>
      <c r="C41" s="4"/>
      <c r="D41" s="4"/>
      <c r="E41" s="4"/>
      <c r="F41" s="4"/>
      <c r="G41" s="4"/>
    </row>
    <row r="42" spans="1:7" ht="12.75">
      <c r="A42" s="344"/>
      <c r="B42" s="4"/>
      <c r="C42" s="4"/>
      <c r="D42" s="4"/>
      <c r="E42" s="4"/>
      <c r="F42" s="4"/>
      <c r="G42" s="4"/>
    </row>
    <row r="43" spans="1:7" ht="12.75">
      <c r="A43" s="344"/>
      <c r="B43" s="4"/>
      <c r="C43" s="4"/>
      <c r="D43" s="4"/>
      <c r="E43" s="4"/>
      <c r="F43" s="4"/>
      <c r="G43" s="4"/>
    </row>
    <row r="44" spans="1:7" ht="12.75">
      <c r="A44" s="344"/>
      <c r="B44" s="386"/>
      <c r="C44" s="387"/>
      <c r="D44" s="387"/>
      <c r="E44" s="387"/>
      <c r="F44" s="387"/>
      <c r="G44" s="385"/>
    </row>
    <row r="45" spans="1:7" ht="12.75">
      <c r="A45" s="344"/>
      <c r="B45" s="4"/>
      <c r="C45" s="4"/>
      <c r="D45" s="4"/>
      <c r="E45" s="4"/>
      <c r="F45" s="4"/>
      <c r="G45" s="4"/>
    </row>
    <row r="46" spans="1:7" ht="12.75">
      <c r="A46" s="344"/>
      <c r="B46" s="386"/>
      <c r="C46" s="387"/>
      <c r="D46" s="387"/>
      <c r="E46" s="387"/>
      <c r="F46" s="387"/>
      <c r="G46" s="385"/>
    </row>
    <row r="47" spans="1:7" ht="12.75">
      <c r="A47" s="344"/>
      <c r="B47" s="386"/>
      <c r="C47" s="387"/>
      <c r="D47" s="387"/>
      <c r="E47" s="387"/>
      <c r="F47" s="387"/>
      <c r="G47" s="385"/>
    </row>
    <row r="48" spans="1:7" ht="12.75">
      <c r="A48" s="344"/>
      <c r="B48" s="4"/>
      <c r="C48" s="388"/>
      <c r="D48" s="388"/>
      <c r="E48" s="388"/>
      <c r="F48" s="388"/>
      <c r="G48" s="4"/>
    </row>
    <row r="49" spans="1:7" ht="12.75">
      <c r="A49" s="256"/>
      <c r="B49" s="4"/>
      <c r="C49" s="388"/>
      <c r="D49" s="388"/>
      <c r="E49" s="388"/>
      <c r="F49" s="388"/>
      <c r="G49" s="4"/>
    </row>
    <row r="50" ht="15" customHeight="1"/>
    <row r="51" ht="12" customHeight="1"/>
  </sheetData>
  <sheetProtection/>
  <mergeCells count="5">
    <mergeCell ref="A1:G1"/>
    <mergeCell ref="B7:G7"/>
    <mergeCell ref="A2:G2"/>
    <mergeCell ref="A4:G4"/>
    <mergeCell ref="A3:G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Marcali Város Polgármesteri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Bereczk Balázs</dc:creator>
  <cp:keywords/>
  <dc:description/>
  <cp:lastModifiedBy>Polgármesteri Hivatal Marcali</cp:lastModifiedBy>
  <cp:lastPrinted>2009-09-30T12:47:32Z</cp:lastPrinted>
  <dcterms:created xsi:type="dcterms:W3CDTF">2005-07-21T07:39:34Z</dcterms:created>
  <dcterms:modified xsi:type="dcterms:W3CDTF">2010-01-28T08:27:22Z</dcterms:modified>
  <cp:category/>
  <cp:version/>
  <cp:contentType/>
  <cp:contentStatus/>
</cp:coreProperties>
</file>