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3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 sz. melléklet létszám" sheetId="9" r:id="rId9"/>
    <sheet name="9.sz. melléklet ált. és céltar" sheetId="10" r:id="rId10"/>
    <sheet name="10.sz.melléklet többéves kih." sheetId="11" r:id="rId11"/>
    <sheet name="11.sz melléklet kisebbség" sheetId="12" r:id="rId12"/>
    <sheet name="12. sz.melléklet ütemterv" sheetId="13" r:id="rId13"/>
    <sheet name=" 13.sz. melléklet mérleg" sheetId="14" r:id="rId14"/>
  </sheet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melléklet'!$A$1:$K$183</definedName>
  </definedNames>
  <calcPr fullCalcOnLoad="1"/>
</workbook>
</file>

<file path=xl/comments11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<sst xmlns="http://schemas.openxmlformats.org/spreadsheetml/2006/main" count="1006" uniqueCount="585">
  <si>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</si>
  <si>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</si>
  <si>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</si>
  <si>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</si>
  <si>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</si>
  <si>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</si>
  <si>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</si>
  <si>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</si>
  <si>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</si>
  <si>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</si>
  <si>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</si>
  <si>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</si>
  <si>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</si>
  <si>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</si>
  <si>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</si>
  <si>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</si>
  <si>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</si>
  <si>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</si>
  <si>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</si>
  <si>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</si>
  <si>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</si>
  <si>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</si>
  <si>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</si>
  <si>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</si>
  <si>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</si>
  <si>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</si>
  <si>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</si>
  <si>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</si>
  <si>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</si>
  <si>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</si>
  <si>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</si>
  <si>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</si>
  <si>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</si>
  <si>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</si>
  <si>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</si>
  <si>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</si>
  <si>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</si>
  <si>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</si>
  <si>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</si>
  <si>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</si>
  <si>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</si>
  <si>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</si>
  <si>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</si>
  <si>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</si>
  <si>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</si>
  <si>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</si>
  <si>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</si>
  <si>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</si>
  <si>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</si>
  <si>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</si>
  <si>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</si>
  <si>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</si>
  <si>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</si>
  <si>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</si>
  <si>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</si>
  <si>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</si>
  <si>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</si>
  <si>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</si>
  <si>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</si>
  <si>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</si>
  <si>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</si>
  <si>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</si>
  <si>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</si>
  <si>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</si>
  <si>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</si>
  <si>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</si>
  <si>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</si>
  <si>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</si>
  <si>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</si>
  <si>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</si>
  <si>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</si>
  <si>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</si>
  <si>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</si>
  <si>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</si>
  <si>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</si>
  <si>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</si>
  <si>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</si>
  <si>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</si>
  <si>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</si>
  <si>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</si>
  <si>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</si>
  <si>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</si>
  <si>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</si>
  <si>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</si>
  <si>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</si>
  <si>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</si>
  <si>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</si>
  <si>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</si>
  <si>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</si>
  <si>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</si>
  <si>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</si>
  <si>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</si>
  <si>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</si>
  <si>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</si>
  <si>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</si>
  <si>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</si>
  <si>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</si>
  <si>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</si>
  <si>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</si>
  <si>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</si>
  <si>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</si>
  <si>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</si>
  <si>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</si>
  <si>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</si>
  <si>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</si>
  <si>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</si>
  <si>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</si>
  <si>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</si>
  <si>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</si>
  <si>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</si>
  <si>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</si>
  <si>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</si>
  <si>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</si>
  <si>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</si>
  <si>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</si>
  <si>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</si>
  <si>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</si>
  <si>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</si>
  <si>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</si>
  <si>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</si>
  <si>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</si>
  <si>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</si>
  <si>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</si>
  <si>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</si>
  <si>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</si>
  <si>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</si>
  <si>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</si>
  <si>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</si>
  <si>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</si>
  <si>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</si>
  <si>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</si>
  <si>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</si>
  <si>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</si>
  <si>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</si>
  <si>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</si>
  <si>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</si>
  <si>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</si>
  <si>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</si>
  <si>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</si>
  <si>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</si>
  <si>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</si>
  <si>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</si>
  <si>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</si>
  <si>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</si>
  <si>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</si>
  <si>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</si>
  <si>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</si>
  <si>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</si>
  <si>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</si>
  <si>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</si>
  <si>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</si>
  <si>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</si>
  <si>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</si>
  <si>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</si>
  <si>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</si>
  <si>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</si>
  <si>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</si>
  <si>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</si>
  <si>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</si>
  <si>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</si>
  <si>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</si>
  <si>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</si>
  <si>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</si>
  <si>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</si>
  <si>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</si>
  <si>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</si>
  <si>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</si>
  <si>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</si>
  <si>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</si>
  <si>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</si>
  <si>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</si>
  <si>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</si>
  <si>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</si>
  <si>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</si>
  <si>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</si>
  <si>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</si>
  <si>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</si>
  <si>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</si>
  <si>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</si>
  <si>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</si>
  <si>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</si>
  <si>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</si>
  <si>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</si>
  <si>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</si>
  <si>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</si>
  <si>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</si>
  <si>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</si>
  <si>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</si>
  <si>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</si>
  <si>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</si>
  <si>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</si>
  <si>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</si>
  <si>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</si>
  <si>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</si>
  <si>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</si>
  <si>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</si>
  <si>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</si>
  <si>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</si>
  <si>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</si>
  <si>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</si>
  <si>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</si>
  <si>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</si>
  <si>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</si>
  <si>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</si>
  <si>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</si>
  <si>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</si>
  <si>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</si>
  <si>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</si>
  <si>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</si>
  <si>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</si>
  <si>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</si>
  <si>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</si>
  <si>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</si>
  <si>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</si>
  <si>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</si>
  <si>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</si>
  <si>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</si>
  <si>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</si>
  <si>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</si>
  <si>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</si>
  <si>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</si>
  <si>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</si>
  <si>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</si>
  <si>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</si>
  <si>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</si>
  <si>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</si>
  <si>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</si>
  <si>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</si>
  <si>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</si>
  <si>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</si>
  <si>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</si>
  <si>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 xml:space="preserve"> Ezer forintban !</t>
  </si>
  <si>
    <t>Megnevezés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</si>
  <si>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</si>
  <si>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</si>
  <si>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</si>
  <si>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</si>
  <si>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</si>
  <si>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</si>
  <si>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</si>
  <si>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</si>
  <si>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</si>
  <si>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</si>
  <si>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</si>
  <si>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</si>
  <si>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</si>
  <si>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</si>
  <si>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</si>
  <si>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</si>
  <si>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</si>
  <si>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</si>
  <si>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</si>
  <si>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</si>
  <si>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</si>
  <si>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</si>
  <si>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</si>
  <si>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</si>
  <si>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</si>
  <si>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</si>
  <si>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</si>
  <si>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</si>
  <si>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</si>
  <si>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</si>
  <si>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</si>
  <si>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</si>
  <si>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</si>
  <si>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</si>
  <si>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</si>
  <si>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</si>
  <si>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</si>
  <si>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</si>
  <si>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</si>
  <si>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</si>
  <si>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</si>
  <si>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</si>
  <si>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</si>
  <si>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</si>
  <si>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</si>
  <si>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</si>
  <si>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Berzsenyi Dániel Gimnázium</t>
  </si>
  <si>
    <t>Noszlopy G. Ált. iskola</t>
  </si>
  <si>
    <t>- Nevelési Tanácsadó</t>
  </si>
  <si>
    <t>Óvodai Központ</t>
  </si>
  <si>
    <t>Szociális és Eü. Szolgáltató</t>
  </si>
  <si>
    <t>Művelődési Központ</t>
  </si>
  <si>
    <t>-  TV</t>
  </si>
  <si>
    <t>Városi Tűzoltóparancsnokság</t>
  </si>
  <si>
    <t>Városi Kórház</t>
  </si>
  <si>
    <t>Gyógyfürdő és Szabadidőközpont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</si>
  <si>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</si>
  <si>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</si>
  <si>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</si>
  <si>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</si>
  <si>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</si>
  <si>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</si>
  <si>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</si>
  <si>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</si>
  <si>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</si>
  <si>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</si>
  <si>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</si>
  <si>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</si>
  <si>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</si>
  <si>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</si>
  <si>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</si>
  <si>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</si>
  <si>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</si>
  <si>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</si>
  <si>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</si>
  <si>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</si>
  <si>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</si>
  <si>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</si>
  <si>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</si>
  <si>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</si>
  <si>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</si>
  <si>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</si>
  <si>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</si>
  <si>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</si>
  <si>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</si>
  <si>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</si>
  <si>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</si>
  <si>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</si>
  <si>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</si>
  <si>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</si>
  <si>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</si>
  <si>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</si>
  <si>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</si>
  <si>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XXI. sz. Iskola hitel</t>
  </si>
  <si>
    <t>Kötelezettség</t>
  </si>
  <si>
    <t>Köt. váll.</t>
  </si>
  <si>
    <t>Kiadás vonzata évenként</t>
  </si>
  <si>
    <t>Összesen</t>
  </si>
  <si>
    <t>jogcíme</t>
  </si>
  <si>
    <t xml:space="preserve"> (4+5+6+7+8)</t>
  </si>
  <si>
    <t>Felhalmozási célú hiteltörlesztés (tőke+kamat)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</si>
  <si>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</si>
  <si>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</si>
  <si>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</si>
  <si>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</si>
  <si>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</si>
  <si>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</si>
  <si>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</si>
  <si>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</si>
  <si>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</si>
  <si>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</si>
  <si>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</si>
  <si>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</si>
  <si>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</si>
  <si>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</si>
  <si>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</si>
  <si>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</si>
  <si>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</si>
  <si>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</si>
  <si>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</si>
  <si>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</si>
  <si>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</si>
  <si>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</si>
  <si>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</si>
  <si>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</si>
  <si>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</si>
  <si>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</si>
  <si>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</si>
  <si>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</si>
  <si>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</si>
  <si>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</si>
  <si>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</si>
  <si>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</si>
  <si>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</si>
  <si>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</si>
  <si>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</si>
  <si>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</si>
  <si>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</si>
  <si>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</si>
  <si>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</si>
  <si>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</si>
  <si>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</si>
  <si>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</si>
  <si>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</si>
  <si>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</si>
  <si>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</si>
  <si>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</si>
  <si>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</si>
  <si>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</si>
  <si>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</si>
  <si>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</si>
  <si>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III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</si>
  <si>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</si>
  <si>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</si>
  <si>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</si>
  <si>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</si>
  <si>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9. sz. melléklet</t>
  </si>
  <si>
    <t>GAMESZ átlag</t>
  </si>
  <si>
    <t>Felhalmozási célú hitelfelvétel</t>
  </si>
  <si>
    <t>Me.: ezer Ft</t>
  </si>
  <si>
    <t>Me.:ezer Ft</t>
  </si>
  <si>
    <t>10. sz. melléklet</t>
  </si>
  <si>
    <t>Általános és céltartalék felhasználásáról</t>
  </si>
  <si>
    <t>Célja</t>
  </si>
  <si>
    <t>Összege</t>
  </si>
  <si>
    <t>ezer Ft</t>
  </si>
  <si>
    <t>Sorszám</t>
  </si>
  <si>
    <t>Általános tartalék</t>
  </si>
  <si>
    <t>Év során előre nem látható események fedezetére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</si>
  <si>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</si>
  <si>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</si>
  <si>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</si>
  <si>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</si>
  <si>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</si>
  <si>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</si>
  <si>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Támogatás értékű működési célú bevétel</t>
  </si>
  <si>
    <t>Különféle költségvetési befizetési köt. (normatív állami hozzájárulás visszautalása)</t>
  </si>
  <si>
    <t>2007. évi eredeti előir.</t>
  </si>
  <si>
    <t>Pénzeszköz átadás (mesztegnyői egyesület)</t>
  </si>
  <si>
    <t xml:space="preserve">            Marcaliért alapítvány</t>
  </si>
  <si>
    <t xml:space="preserve">            Bursa</t>
  </si>
  <si>
    <t>GAMESZ autó beszerzés</t>
  </si>
  <si>
    <t>Tűzoltó autó beszerzés</t>
  </si>
  <si>
    <t>Suzuki</t>
  </si>
  <si>
    <t>Renault Kangoo</t>
  </si>
  <si>
    <t>Opel Vectra</t>
  </si>
  <si>
    <t>2009.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</si>
  <si>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</si>
  <si>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</si>
  <si>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</si>
  <si>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</si>
  <si>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</si>
  <si>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</si>
  <si>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</si>
  <si>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Nagyértékű tűzoltási és műszaki mentési szakfelszerelés korszerűsítése</t>
  </si>
  <si>
    <t>Dózsa György u. 13. parkoló építés</t>
  </si>
  <si>
    <t>Borút tervezése</t>
  </si>
  <si>
    <t>Csibészke Grund felújítása</t>
  </si>
  <si>
    <t>Berzsenyi utca felújítása Lenin utcától Széchenyi utcáig</t>
  </si>
  <si>
    <t>Vereckei utca felújítása</t>
  </si>
  <si>
    <t>2007. évi 
terv</t>
  </si>
  <si>
    <t>2007. Évi terv</t>
  </si>
  <si>
    <t>Gombai részönkormányzat támogatása</t>
  </si>
  <si>
    <t>2009. évre</t>
  </si>
  <si>
    <t xml:space="preserve">             Fejlesztési célú pénzeszközátadás</t>
  </si>
  <si>
    <t xml:space="preserve">                Női labdarúgás</t>
  </si>
  <si>
    <t>- Egységes Pedagógia Sz.</t>
  </si>
  <si>
    <t>2007. évi mód. előir.</t>
  </si>
  <si>
    <t>2008. évi eredeti előirányzat</t>
  </si>
  <si>
    <t>Szakképző</t>
  </si>
  <si>
    <t>Marcali Városi Önkormányzat Intézményeinek 2008. évi bevételeiről és kiadásairól</t>
  </si>
  <si>
    <t>Tám. Ért. Felhalm.bevétel</t>
  </si>
  <si>
    <t>Berzsenyi Dániel Gimn</t>
  </si>
  <si>
    <t>Marcali Városi Önkormányzat 2008. évi bevételeiről és kiadásairól</t>
  </si>
  <si>
    <t>Marcali Városi Önkormányzat Polgármesteri Hivatalának 2008. évi működési kiadásai</t>
  </si>
  <si>
    <t>Kötvény</t>
  </si>
  <si>
    <t>2008. évi bevételei és kiadásai</t>
  </si>
  <si>
    <t>2008. évi eredeti előir.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</si>
  <si>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</si>
  <si>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</si>
  <si>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</si>
  <si>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</si>
  <si>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</si>
  <si>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t>Marcali tűzoltók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</si>
  <si>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</si>
  <si>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</si>
  <si>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</si>
  <si>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Városrészi önkormányzatoknak</t>
  </si>
  <si>
    <t xml:space="preserve">               - Kosárlabda</t>
  </si>
  <si>
    <t xml:space="preserve">               - Röplabda</t>
  </si>
  <si>
    <t xml:space="preserve">                -Küzdő sport</t>
  </si>
  <si>
    <t xml:space="preserve">               - Úszószakosztály</t>
  </si>
  <si>
    <t xml:space="preserve">               -Férfi kézilabda</t>
  </si>
  <si>
    <t>Marcali Városi Önkormányzat 2008. évi</t>
  </si>
  <si>
    <t>Marcali Város területének bel és csapadékvíz elvezetése</t>
  </si>
  <si>
    <t>Gyóta ivóvízvezeték építés</t>
  </si>
  <si>
    <t>Vízhálózat felújítás DRV</t>
  </si>
  <si>
    <t>Marcali-Boronka kerékpárút építése</t>
  </si>
  <si>
    <t>68-as út Szigetvári-Széchenyi utcák lámpás csomópont kiépítése, Kossuth-Rákóczi utcák kereszteződésének szélesítése</t>
  </si>
  <si>
    <t>Piac és Hársfa utca nyugati oldal járda tervezése és építése</t>
  </si>
  <si>
    <t>X. Ütem:</t>
  </si>
  <si>
    <t>Gábor Áron utcai parkoló</t>
  </si>
  <si>
    <t>Posta köz bővítése</t>
  </si>
  <si>
    <t>Széchenyi park díszvilágítása</t>
  </si>
  <si>
    <t>XI. ütem</t>
  </si>
  <si>
    <t>Kisgombai utca hálózatbővítése</t>
  </si>
  <si>
    <t>Bajcsy Zs. utca kandelláber áthelyezése</t>
  </si>
  <si>
    <t>Boronka díszvilágítás építése</t>
  </si>
  <si>
    <t>Tavasz utca közvilágítás fejlesztése</t>
  </si>
  <si>
    <t>Hőközpont melletti parkoló                        Gábor Áron utcai parkoló                                  Posta köz bővítése                              Széchenyi park díszvilágítása</t>
  </si>
  <si>
    <t xml:space="preserve">Összesen </t>
  </si>
  <si>
    <t>Járóbeteg ellátó központ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</si>
  <si>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</si>
  <si>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</si>
  <si>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Új városközpont építése</t>
  </si>
  <si>
    <t>Marcali, Nagyatád, Barcs Kadarkút kistérségek összefogásával TISZK létrehozása</t>
  </si>
  <si>
    <t>Erdei Iskola Fejlesztés a Széchenyi Zsigmond Szakközép és Szakiskolában</t>
  </si>
  <si>
    <t>Polgármesteri hivatal eszközbeszerzés</t>
  </si>
  <si>
    <t>Térségi feladatok ellátásához gépkocsi beszerzés</t>
  </si>
  <si>
    <t>Főépület földszint akadálymentesítés</t>
  </si>
  <si>
    <t>Villamosenergia korszerűsítés I.-II ütem</t>
  </si>
  <si>
    <t>Villamosenergia hálózatfejlesztés</t>
  </si>
  <si>
    <t>Műalkotás beszerzés városi galériába</t>
  </si>
  <si>
    <t>GIS alapú térinformatikai rendszer kiépítése</t>
  </si>
  <si>
    <t>Tanuszoda műszaki ellenőrzés, lebonyolítás, ügyvédi díj</t>
  </si>
  <si>
    <t>Városközpont szökőkútak fúvókák vásárlása</t>
  </si>
  <si>
    <t>Játszótér építés</t>
  </si>
  <si>
    <t>Intézmények informatikai eszköz beszerzés /2007-ről áthúzódó/</t>
  </si>
  <si>
    <t>Iskolák informatikai infrastruktúra fejlesztése</t>
  </si>
  <si>
    <t>EU-s projektek előkészítése</t>
  </si>
  <si>
    <t>Béke utcai orvosi rendelő komplex akadálymentesítése</t>
  </si>
  <si>
    <t>Magasból mentő gépjármű beszerzése</t>
  </si>
  <si>
    <t>Karbantartási, kisjavítási,szolgáltatások</t>
  </si>
  <si>
    <t>Leromlott városi területek közösségi célú integrált rehabilitációja - Gombai városrész</t>
  </si>
  <si>
    <t>Központi temetőben urnafal építés</t>
  </si>
  <si>
    <t xml:space="preserve">Lenin utca 4 előtt  járda felújítás </t>
  </si>
  <si>
    <t>Kazinczy utca összekötése a Piac utcával</t>
  </si>
  <si>
    <t>Volt MUSTANG üzem bekötő útjának aszfalt burkolása</t>
  </si>
  <si>
    <t>Szigetvári utca keleti oldal járda felújítása a Dózsa - Kilián utcák között</t>
  </si>
  <si>
    <t>Horvátkúti Művelődési ház villámvédelmi rendszer kiépítése, és tetőfelújítás</t>
  </si>
  <si>
    <t>Négy részönkormányzati kultúrház felújítása</t>
  </si>
  <si>
    <t>Petőfi utca északi oldalán járda felújítása Rákóczi - Szegedi utcák között</t>
  </si>
  <si>
    <t>I. Működési célú (folyó) bevételek, működési célú (folyó) kiadások mérlege
(Önkormányzati szinten 2008)</t>
  </si>
  <si>
    <t>2008. évi 
terv</t>
  </si>
  <si>
    <t>II. Tőkejellegű bevételek és kiadások mérlege
(Önkormányzati szinten 2008)</t>
  </si>
  <si>
    <t>6. sz. Melléklet</t>
  </si>
  <si>
    <t>2008. évi engedélyezett létszámáról</t>
  </si>
  <si>
    <t>Marcali Szakképző Iskola</t>
  </si>
  <si>
    <t>Teljes m.időben</t>
  </si>
  <si>
    <t>Részmunkaidőben</t>
  </si>
  <si>
    <t>5 % béremelés és járulékai</t>
  </si>
  <si>
    <t>Céltartalék (3+4+5+6+7+8)</t>
  </si>
  <si>
    <t>11. sz. Melléklet</t>
  </si>
  <si>
    <t>12.sz. melléklet</t>
  </si>
  <si>
    <t>13. sz. Melléklet</t>
  </si>
  <si>
    <t>Előző évi várható pénzmaradvány</t>
  </si>
  <si>
    <t>Marcali Városi Önkormányzat 2008.-2009.-2010. évi</t>
  </si>
  <si>
    <t>2010. évre</t>
  </si>
  <si>
    <t>Előirányzati ütemterv 2008. évre</t>
  </si>
  <si>
    <t>2010.</t>
  </si>
  <si>
    <t>2011.-</t>
  </si>
  <si>
    <t>Fejlesztési hitel</t>
  </si>
  <si>
    <t xml:space="preserve">                MVFC utánpótlás</t>
  </si>
  <si>
    <t xml:space="preserve">          Horvátkút SE</t>
  </si>
  <si>
    <t>- Mikszáth U.Ált.Iskola</t>
  </si>
  <si>
    <t>-Kulturális Közp.</t>
  </si>
  <si>
    <t>-Városi Könyvtár</t>
  </si>
  <si>
    <t xml:space="preserve">    12.</t>
  </si>
  <si>
    <t xml:space="preserve">              ebből pályázati önrész</t>
  </si>
  <si>
    <t>Damjanich utca felújítása</t>
  </si>
  <si>
    <t xml:space="preserve">Turisztikai egyesület </t>
  </si>
  <si>
    <t>Kulturális pályázat / városi rendezvény/</t>
  </si>
  <si>
    <t>Hőszolgáltatás /Noszlopy, Mikszáth, Gimnázium , Óvoda /</t>
  </si>
  <si>
    <t>1.5.  Helyi önk. fejlesztési, Vis maior feladatainak támogatása</t>
  </si>
  <si>
    <t>2008 évi  eredeti előir.</t>
  </si>
  <si>
    <t>2008 évi  mód. előir.</t>
  </si>
  <si>
    <t>2008. évi mód. előir.</t>
  </si>
  <si>
    <t>2008. évi  eredeti előir.</t>
  </si>
  <si>
    <t>2008. évi  mód. előir.</t>
  </si>
  <si>
    <t>2008. évi  módosít. előir.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</si>
  <si>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</si>
  <si>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</si>
  <si>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</si>
  <si>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</si>
  <si>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</si>
  <si>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>2008. évi módosított előirányzat</t>
  </si>
  <si>
    <t>beruiházás kiadásai</t>
  </si>
  <si>
    <t>2008.0évi módosított előirányzít</t>
  </si>
  <si>
    <t>2008.évi módosított előirányzat</t>
  </si>
  <si>
    <t xml:space="preserve">2008. évi kv. </t>
  </si>
  <si>
    <t>2008. évi  módosított</t>
  </si>
  <si>
    <t>Zrinyi utca felújítása</t>
  </si>
  <si>
    <t>Jókai Mór utca felújítása Arany János-Kodály Zoltán utca között</t>
  </si>
  <si>
    <t>Béke utcai orvosi rendelő felújítása</t>
  </si>
  <si>
    <t>Nevelési Tanácsadó tetőtéri helyiségek kialakítása</t>
  </si>
  <si>
    <t xml:space="preserve">             Hosszú lejáratú hiteltörlesztés(fejlesztési)</t>
  </si>
  <si>
    <t>az 12/2008. (IV.25. ) számú rendelethez</t>
  </si>
  <si>
    <t>a 12/2008 ( IV.25. ) számú rendelethez</t>
  </si>
  <si>
    <t>a 12/2008. ( IV.25. ) számú rendelethez</t>
  </si>
  <si>
    <t>az 12/2008.( IV.25. ) számú rendelethez</t>
  </si>
  <si>
    <t>az 12/2008.( IV.25) számú rendelethez</t>
  </si>
  <si>
    <t>az  12/2008 (IV.25.) sz. rendelethez</t>
  </si>
  <si>
    <t>létszámker mód.ei</t>
  </si>
  <si>
    <t>foglalkoz-tatott mód.ei</t>
  </si>
  <si>
    <t>létszámke-ret ered.ei</t>
  </si>
  <si>
    <t>foglalkoztatott ered.ei</t>
  </si>
  <si>
    <t>a 12/2008 (IV.25.) számú rendelethez</t>
  </si>
  <si>
    <t>a 12/2008 (IV.25.) sz. rendelethez</t>
  </si>
  <si>
    <t>az 12/2008 ( IV.25.) számú rendelethez</t>
  </si>
  <si>
    <t>24.</t>
  </si>
  <si>
    <t>Kisgombai utca szennyvízvezeték tervezés és építés</t>
  </si>
  <si>
    <t>Szakképző Marcali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</si>
</sst>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7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sz val="10"/>
      <color indexed="10"/>
      <name val="Times New Roman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sz val="10"/>
      <color indexed="4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7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5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5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wrapText="1"/>
    </xf>
    <xf numFmtId="3" fontId="4" fillId="34" borderId="15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5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 indent="3"/>
    </xf>
    <xf numFmtId="0" fontId="1" fillId="0" borderId="15" xfId="0" applyFont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6" fillId="0" borderId="0" xfId="61" applyNumberFormat="1" applyFont="1" applyAlignment="1">
      <alignment vertical="center" wrapText="1"/>
      <protection/>
    </xf>
    <xf numFmtId="0" fontId="18" fillId="0" borderId="0" xfId="61" applyFont="1" applyAlignment="1">
      <alignment horizontal="center" vertical="center" wrapText="1"/>
      <protection/>
    </xf>
    <xf numFmtId="0" fontId="18" fillId="0" borderId="0" xfId="61" applyFont="1" applyAlignment="1">
      <alignment vertical="center" wrapText="1"/>
      <protection/>
    </xf>
    <xf numFmtId="0" fontId="15" fillId="0" borderId="0" xfId="6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5" fillId="0" borderId="0" xfId="61">
      <alignment/>
      <protection/>
    </xf>
    <xf numFmtId="0" fontId="21" fillId="0" borderId="0" xfId="61" applyFont="1" applyAlignment="1">
      <alignment vertical="center" wrapText="1"/>
      <protection/>
    </xf>
    <xf numFmtId="0" fontId="19" fillId="0" borderId="0" xfId="61" applyFont="1" applyAlignment="1">
      <alignment vertical="center" wrapText="1"/>
      <protection/>
    </xf>
    <xf numFmtId="0" fontId="1" fillId="0" borderId="25" xfId="61" applyFont="1" applyBorder="1" applyAlignment="1">
      <alignment vertical="center" wrapText="1"/>
      <protection/>
    </xf>
    <xf numFmtId="167" fontId="1" fillId="0" borderId="19" xfId="61" applyNumberFormat="1" applyFont="1" applyBorder="1" applyAlignment="1" applyProtection="1">
      <alignment vertical="center" wrapText="1"/>
      <protection locked="0"/>
    </xf>
    <xf numFmtId="0" fontId="1" fillId="0" borderId="26" xfId="61" applyFont="1" applyBorder="1" applyAlignment="1">
      <alignment vertical="center" wrapText="1"/>
      <protection/>
    </xf>
    <xf numFmtId="167" fontId="1" fillId="0" borderId="15" xfId="61" applyNumberFormat="1" applyFont="1" applyBorder="1" applyAlignment="1" applyProtection="1">
      <alignment vertical="center" wrapText="1"/>
      <protection locked="0"/>
    </xf>
    <xf numFmtId="0" fontId="1" fillId="0" borderId="27" xfId="61" applyFont="1" applyBorder="1" applyAlignment="1">
      <alignment vertical="center" wrapText="1"/>
      <protection/>
    </xf>
    <xf numFmtId="167" fontId="1" fillId="0" borderId="28" xfId="61" applyNumberFormat="1" applyFont="1" applyBorder="1" applyAlignment="1" applyProtection="1">
      <alignment vertical="center" wrapText="1"/>
      <protection locked="0"/>
    </xf>
    <xf numFmtId="167" fontId="1" fillId="0" borderId="29" xfId="61" applyNumberFormat="1" applyFont="1" applyBorder="1" applyAlignment="1" applyProtection="1">
      <alignment vertical="center" wrapText="1"/>
      <protection locked="0"/>
    </xf>
    <xf numFmtId="167" fontId="4" fillId="0" borderId="30" xfId="61" applyNumberFormat="1" applyFont="1" applyBorder="1" applyAlignment="1">
      <alignment vertical="center" wrapText="1"/>
      <protection/>
    </xf>
    <xf numFmtId="167" fontId="4" fillId="0" borderId="31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32" xfId="61" applyFont="1" applyBorder="1" applyAlignment="1">
      <alignment vertical="center" wrapText="1"/>
      <protection/>
    </xf>
    <xf numFmtId="167" fontId="1" fillId="0" borderId="33" xfId="61" applyNumberFormat="1" applyFont="1" applyBorder="1" applyAlignment="1" applyProtection="1">
      <alignment vertical="center" wrapText="1"/>
      <protection locked="0"/>
    </xf>
    <xf numFmtId="167" fontId="4" fillId="0" borderId="28" xfId="61" applyNumberFormat="1" applyFont="1" applyBorder="1" applyAlignment="1">
      <alignment vertical="center" wrapText="1"/>
      <protection/>
    </xf>
    <xf numFmtId="167" fontId="4" fillId="0" borderId="29" xfId="61" applyNumberFormat="1" applyFont="1" applyBorder="1" applyAlignment="1">
      <alignment vertical="center" wrapText="1"/>
      <protection/>
    </xf>
    <xf numFmtId="167" fontId="22" fillId="0" borderId="0" xfId="61" applyNumberFormat="1" applyFont="1" applyAlignment="1">
      <alignment horizontal="center" vertical="center" wrapText="1"/>
      <protection/>
    </xf>
    <xf numFmtId="167" fontId="22" fillId="0" borderId="0" xfId="61" applyNumberFormat="1" applyFont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Continuous" vertical="center" wrapText="1"/>
      <protection/>
    </xf>
    <xf numFmtId="0" fontId="4" fillId="0" borderId="30" xfId="61" applyFont="1" applyBorder="1" applyAlignment="1">
      <alignment horizontal="centerContinuous" vertical="center" wrapText="1"/>
      <protection/>
    </xf>
    <xf numFmtId="0" fontId="4" fillId="0" borderId="31" xfId="61" applyFont="1" applyBorder="1" applyAlignment="1">
      <alignment horizontal="centerContinuous" vertical="center" wrapText="1"/>
      <protection/>
    </xf>
    <xf numFmtId="0" fontId="4" fillId="0" borderId="27" xfId="61" applyFont="1" applyBorder="1" applyAlignment="1">
      <alignment vertical="center" wrapText="1"/>
      <protection/>
    </xf>
    <xf numFmtId="0" fontId="4" fillId="0" borderId="37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6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16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1" fillId="0" borderId="39" xfId="62" applyFont="1" applyBorder="1" applyAlignment="1" applyProtection="1">
      <alignment horizontal="center" vertical="center" wrapText="1"/>
      <protection/>
    </xf>
    <xf numFmtId="0" fontId="21" fillId="0" borderId="40" xfId="62" applyFont="1" applyBorder="1" applyAlignment="1" applyProtection="1">
      <alignment horizontal="center" vertical="center"/>
      <protection/>
    </xf>
    <xf numFmtId="0" fontId="21" fillId="0" borderId="41" xfId="62" applyFont="1" applyBorder="1" applyAlignment="1" applyProtection="1">
      <alignment horizontal="center" vertical="center"/>
      <protection/>
    </xf>
    <xf numFmtId="0" fontId="24" fillId="0" borderId="0" xfId="62" applyProtection="1">
      <alignment/>
      <protection/>
    </xf>
    <xf numFmtId="0" fontId="25" fillId="0" borderId="15" xfId="62" applyFont="1" applyBorder="1" applyAlignment="1" applyProtection="1">
      <alignment vertical="center"/>
      <protection/>
    </xf>
    <xf numFmtId="0" fontId="24" fillId="0" borderId="0" xfId="62" applyAlignment="1" applyProtection="1">
      <alignment vertical="center"/>
      <protection/>
    </xf>
    <xf numFmtId="0" fontId="24" fillId="0" borderId="0" xfId="62" applyAlignment="1" applyProtection="1">
      <alignment vertical="center"/>
      <protection locked="0"/>
    </xf>
    <xf numFmtId="0" fontId="21" fillId="0" borderId="42" xfId="62" applyFont="1" applyBorder="1" applyAlignment="1" applyProtection="1">
      <alignment vertical="center"/>
      <protection/>
    </xf>
    <xf numFmtId="167" fontId="21" fillId="0" borderId="42" xfId="62" applyNumberFormat="1" applyFont="1" applyBorder="1" applyAlignment="1" applyProtection="1">
      <alignment vertical="center"/>
      <protection/>
    </xf>
    <xf numFmtId="167" fontId="21" fillId="0" borderId="43" xfId="62" applyNumberFormat="1" applyFont="1" applyBorder="1" applyAlignment="1" applyProtection="1">
      <alignment vertical="center"/>
      <protection/>
    </xf>
    <xf numFmtId="0" fontId="15" fillId="0" borderId="0" xfId="62" applyFont="1" applyProtection="1">
      <alignment/>
      <protection/>
    </xf>
    <xf numFmtId="0" fontId="15" fillId="0" borderId="0" xfId="62" applyFont="1" applyProtection="1">
      <alignment/>
      <protection locked="0"/>
    </xf>
    <xf numFmtId="0" fontId="24" fillId="0" borderId="0" xfId="62" applyProtection="1">
      <alignment/>
      <protection locked="0"/>
    </xf>
    <xf numFmtId="0" fontId="15" fillId="0" borderId="44" xfId="62" applyFont="1" applyBorder="1" applyAlignment="1" applyProtection="1">
      <alignment horizontal="left" vertical="center"/>
      <protection/>
    </xf>
    <xf numFmtId="167" fontId="15" fillId="0" borderId="15" xfId="62" applyNumberFormat="1" applyFont="1" applyBorder="1" applyAlignment="1" applyProtection="1">
      <alignment vertical="center"/>
      <protection/>
    </xf>
    <xf numFmtId="167" fontId="15" fillId="0" borderId="45" xfId="62" applyNumberFormat="1" applyFont="1" applyBorder="1" applyAlignment="1" applyProtection="1">
      <alignment vertical="center"/>
      <protection/>
    </xf>
    <xf numFmtId="0" fontId="15" fillId="0" borderId="15" xfId="62" applyFont="1" applyBorder="1" applyAlignment="1" applyProtection="1">
      <alignment vertical="center"/>
      <protection locked="0"/>
    </xf>
    <xf numFmtId="167" fontId="15" fillId="0" borderId="15" xfId="62" applyNumberFormat="1" applyFont="1" applyBorder="1" applyAlignment="1" applyProtection="1">
      <alignment vertical="center"/>
      <protection locked="0"/>
    </xf>
    <xf numFmtId="0" fontId="15" fillId="0" borderId="46" xfId="62" applyFont="1" applyBorder="1" applyAlignment="1" applyProtection="1">
      <alignment horizontal="left" vertical="center"/>
      <protection/>
    </xf>
    <xf numFmtId="0" fontId="21" fillId="0" borderId="46" xfId="62" applyFont="1" applyBorder="1" applyAlignment="1" applyProtection="1">
      <alignment horizontal="left" vertical="center"/>
      <protection/>
    </xf>
    <xf numFmtId="167" fontId="15" fillId="0" borderId="0" xfId="59" applyNumberFormat="1" applyAlignment="1">
      <alignment horizontal="center" vertical="center" wrapText="1"/>
      <protection/>
    </xf>
    <xf numFmtId="167" fontId="15" fillId="0" borderId="0" xfId="59" applyNumberFormat="1" applyAlignment="1">
      <alignment vertical="center" wrapText="1"/>
      <protection/>
    </xf>
    <xf numFmtId="167" fontId="17" fillId="0" borderId="0" xfId="59" applyNumberFormat="1" applyFont="1" applyAlignment="1">
      <alignment horizontal="right" vertical="center"/>
      <protection/>
    </xf>
    <xf numFmtId="167" fontId="18" fillId="0" borderId="47" xfId="59" applyNumberFormat="1" applyFont="1" applyBorder="1" applyAlignment="1">
      <alignment horizontal="center" vertical="center"/>
      <protection/>
    </xf>
    <xf numFmtId="167" fontId="18" fillId="0" borderId="48" xfId="59" applyNumberFormat="1" applyFont="1" applyBorder="1" applyAlignment="1">
      <alignment horizontal="center"/>
      <protection/>
    </xf>
    <xf numFmtId="167" fontId="18" fillId="0" borderId="49" xfId="59" applyNumberFormat="1" applyFont="1" applyBorder="1" applyAlignment="1">
      <alignment horizontal="center"/>
      <protection/>
    </xf>
    <xf numFmtId="167" fontId="19" fillId="0" borderId="50" xfId="59" applyNumberFormat="1" applyFont="1" applyBorder="1" applyAlignment="1">
      <alignment horizontal="centerContinuous" vertical="center"/>
      <protection/>
    </xf>
    <xf numFmtId="167" fontId="18" fillId="0" borderId="51" xfId="59" applyNumberFormat="1" applyFont="1" applyBorder="1" applyAlignment="1">
      <alignment horizontal="centerContinuous" vertical="center"/>
      <protection/>
    </xf>
    <xf numFmtId="167" fontId="18" fillId="0" borderId="17" xfId="59" applyNumberFormat="1" applyFont="1" applyBorder="1" applyAlignment="1">
      <alignment horizontal="centerContinuous" vertical="center"/>
      <protection/>
    </xf>
    <xf numFmtId="167" fontId="18" fillId="0" borderId="0" xfId="59" applyNumberFormat="1" applyFont="1" applyAlignment="1">
      <alignment vertical="center"/>
      <protection/>
    </xf>
    <xf numFmtId="167" fontId="19" fillId="0" borderId="11" xfId="59" applyNumberFormat="1" applyFont="1" applyBorder="1" applyAlignment="1">
      <alignment horizontal="center" vertical="center"/>
      <protection/>
    </xf>
    <xf numFmtId="167" fontId="18" fillId="0" borderId="52" xfId="59" applyNumberFormat="1" applyFont="1" applyBorder="1" applyAlignment="1">
      <alignment horizontal="center" vertical="center" wrapText="1"/>
      <protection/>
    </xf>
    <xf numFmtId="167" fontId="18" fillId="0" borderId="53" xfId="59" applyNumberFormat="1" applyFont="1" applyBorder="1" applyAlignment="1">
      <alignment horizontal="center" vertical="center"/>
      <protection/>
    </xf>
    <xf numFmtId="167" fontId="18" fillId="0" borderId="54" xfId="59" applyNumberFormat="1" applyFont="1" applyBorder="1" applyAlignment="1">
      <alignment horizontal="center" vertical="center"/>
      <protection/>
    </xf>
    <xf numFmtId="167" fontId="18" fillId="0" borderId="29" xfId="59" applyNumberFormat="1" applyFont="1" applyBorder="1" applyAlignment="1">
      <alignment horizontal="center" vertical="center" wrapText="1"/>
      <protection/>
    </xf>
    <xf numFmtId="167" fontId="27" fillId="0" borderId="11" xfId="59" applyNumberFormat="1" applyFont="1" applyBorder="1" applyAlignment="1">
      <alignment horizontal="center"/>
      <protection/>
    </xf>
    <xf numFmtId="167" fontId="18" fillId="0" borderId="0" xfId="59" applyNumberFormat="1" applyFont="1" applyAlignment="1">
      <alignment horizontal="center" vertical="center"/>
      <protection/>
    </xf>
    <xf numFmtId="167" fontId="18" fillId="0" borderId="13" xfId="59" applyNumberFormat="1" applyFont="1" applyBorder="1" applyAlignment="1">
      <alignment vertical="center" wrapText="1"/>
      <protection/>
    </xf>
    <xf numFmtId="0" fontId="15" fillId="0" borderId="0" xfId="60" applyAlignment="1">
      <alignment horizontal="center" vertical="center" wrapText="1"/>
      <protection/>
    </xf>
    <xf numFmtId="167" fontId="15" fillId="0" borderId="0" xfId="56" applyNumberFormat="1" applyAlignment="1">
      <alignment vertical="center" wrapText="1"/>
      <protection/>
    </xf>
    <xf numFmtId="167" fontId="19" fillId="0" borderId="0" xfId="56" applyNumberFormat="1" applyFont="1" applyAlignment="1">
      <alignment horizontal="centerContinuous" vertical="center" wrapText="1"/>
      <protection/>
    </xf>
    <xf numFmtId="167" fontId="15" fillId="0" borderId="0" xfId="56" applyNumberFormat="1" applyAlignment="1">
      <alignment horizontal="centerContinuous" vertical="center"/>
      <protection/>
    </xf>
    <xf numFmtId="167" fontId="17" fillId="0" borderId="0" xfId="56" applyNumberFormat="1" applyFont="1" applyAlignment="1">
      <alignment horizontal="right" vertical="center"/>
      <protection/>
    </xf>
    <xf numFmtId="167" fontId="21" fillId="0" borderId="0" xfId="56" applyNumberFormat="1" applyFont="1" applyAlignment="1">
      <alignment horizontal="center" vertical="center" wrapText="1"/>
      <protection/>
    </xf>
    <xf numFmtId="167" fontId="15" fillId="0" borderId="0" xfId="56" applyNumberFormat="1" applyAlignment="1">
      <alignment horizontal="center" vertical="center" wrapText="1"/>
      <protection/>
    </xf>
    <xf numFmtId="167" fontId="15" fillId="0" borderId="0" xfId="57" applyNumberFormat="1" applyAlignment="1">
      <alignment vertical="center" wrapText="1"/>
      <protection/>
    </xf>
    <xf numFmtId="167" fontId="19" fillId="0" borderId="0" xfId="57" applyNumberFormat="1" applyFont="1" applyAlignment="1">
      <alignment horizontal="centerContinuous" vertical="center" wrapText="1"/>
      <protection/>
    </xf>
    <xf numFmtId="167" fontId="15" fillId="0" borderId="0" xfId="57" applyNumberFormat="1" applyAlignment="1">
      <alignment horizontal="centerContinuous" vertical="center"/>
      <protection/>
    </xf>
    <xf numFmtId="167" fontId="17" fillId="0" borderId="0" xfId="57" applyNumberFormat="1" applyFont="1" applyAlignment="1">
      <alignment horizontal="right" vertical="center"/>
      <protection/>
    </xf>
    <xf numFmtId="167" fontId="21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Alignment="1">
      <alignment horizontal="center" vertical="center" wrapText="1"/>
      <protection/>
    </xf>
    <xf numFmtId="0" fontId="1" fillId="0" borderId="18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29" fillId="0" borderId="0" xfId="0" applyNumberFormat="1" applyFont="1" applyAlignment="1">
      <alignment/>
    </xf>
    <xf numFmtId="0" fontId="30" fillId="35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30" fillId="0" borderId="0" xfId="0" applyFont="1" applyFill="1" applyBorder="1" applyAlignment="1">
      <alignment vertical="top" wrapText="1"/>
    </xf>
    <xf numFmtId="0" fontId="30" fillId="34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top" wrapText="1"/>
    </xf>
    <xf numFmtId="0" fontId="30" fillId="0" borderId="55" xfId="0" applyFont="1" applyFill="1" applyBorder="1" applyAlignment="1">
      <alignment vertical="top" wrapText="1"/>
    </xf>
    <xf numFmtId="0" fontId="30" fillId="34" borderId="13" xfId="0" applyFont="1" applyFill="1" applyBorder="1" applyAlignment="1">
      <alignment vertical="top" wrapText="1"/>
    </xf>
    <xf numFmtId="0" fontId="30" fillId="35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67" fontId="15" fillId="0" borderId="0" xfId="59" applyNumberFormat="1" applyFont="1" applyAlignment="1">
      <alignment vertical="center" wrapText="1"/>
      <protection/>
    </xf>
    <xf numFmtId="167" fontId="28" fillId="0" borderId="15" xfId="61" applyNumberFormat="1" applyFont="1" applyBorder="1" applyAlignment="1" applyProtection="1">
      <alignment vertical="center" wrapText="1"/>
      <protection locked="0"/>
    </xf>
    <xf numFmtId="167" fontId="28" fillId="0" borderId="56" xfId="61" applyNumberFormat="1" applyFont="1" applyBorder="1" applyAlignment="1" applyProtection="1">
      <alignment vertical="center" wrapText="1"/>
      <protection locked="0"/>
    </xf>
    <xf numFmtId="168" fontId="15" fillId="0" borderId="15" xfId="58" applyNumberFormat="1" applyFont="1" applyBorder="1" applyAlignment="1" applyProtection="1">
      <alignment vertical="center" wrapText="1"/>
      <protection locked="0"/>
    </xf>
    <xf numFmtId="0" fontId="32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167" fontId="20" fillId="0" borderId="15" xfId="58" applyNumberFormat="1" applyFont="1" applyBorder="1" applyAlignment="1" applyProtection="1">
      <alignment vertical="center" wrapText="1"/>
      <protection locked="0"/>
    </xf>
    <xf numFmtId="3" fontId="1" fillId="0" borderId="57" xfId="0" applyNumberFormat="1" applyFont="1" applyBorder="1" applyAlignment="1">
      <alignment horizontal="right" vertical="top" wrapText="1"/>
    </xf>
    <xf numFmtId="0" fontId="15" fillId="0" borderId="0" xfId="60" applyFont="1" applyAlignment="1">
      <alignment horizontal="center" vertical="center" wrapText="1"/>
      <protection/>
    </xf>
    <xf numFmtId="167" fontId="1" fillId="0" borderId="58" xfId="61" applyNumberFormat="1" applyFont="1" applyBorder="1" applyAlignment="1" applyProtection="1">
      <alignment vertical="center" wrapText="1"/>
      <protection locked="0"/>
    </xf>
    <xf numFmtId="167" fontId="1" fillId="0" borderId="56" xfId="61" applyNumberFormat="1" applyFont="1" applyBorder="1" applyAlignment="1" applyProtection="1">
      <alignment vertical="center" wrapText="1"/>
      <protection locked="0"/>
    </xf>
    <xf numFmtId="167" fontId="1" fillId="0" borderId="59" xfId="61" applyNumberFormat="1" applyFont="1" applyBorder="1" applyAlignment="1" applyProtection="1">
      <alignment vertical="center" wrapText="1"/>
      <protection locked="0"/>
    </xf>
    <xf numFmtId="3" fontId="24" fillId="0" borderId="0" xfId="62" applyNumberFormat="1" applyAlignment="1" applyProtection="1">
      <alignment vertical="center"/>
      <protection locked="0"/>
    </xf>
    <xf numFmtId="3" fontId="24" fillId="0" borderId="0" xfId="62" applyNumberFormat="1" applyAlignment="1" applyProtection="1">
      <alignment vertical="center"/>
      <protection/>
    </xf>
    <xf numFmtId="0" fontId="33" fillId="0" borderId="60" xfId="0" applyFont="1" applyBorder="1" applyAlignment="1">
      <alignment/>
    </xf>
    <xf numFmtId="0" fontId="33" fillId="0" borderId="61" xfId="0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 wrapText="1"/>
    </xf>
    <xf numFmtId="0" fontId="4" fillId="34" borderId="62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center"/>
    </xf>
    <xf numFmtId="0" fontId="15" fillId="0" borderId="0" xfId="60" applyFont="1" applyAlignment="1">
      <alignment vertical="center" wrapText="1"/>
      <protection/>
    </xf>
    <xf numFmtId="0" fontId="15" fillId="0" borderId="0" xfId="60" applyFont="1" applyAlignment="1">
      <alignment horizontal="right" vertical="center" wrapText="1"/>
      <protection/>
    </xf>
    <xf numFmtId="0" fontId="33" fillId="0" borderId="2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63" xfId="0" applyBorder="1" applyAlignment="1">
      <alignment vertical="center"/>
    </xf>
    <xf numFmtId="167" fontId="21" fillId="0" borderId="12" xfId="59" applyNumberFormat="1" applyFont="1" applyBorder="1" applyAlignment="1">
      <alignment horizontal="center" vertical="center" wrapText="1"/>
      <protection/>
    </xf>
    <xf numFmtId="167" fontId="21" fillId="0" borderId="11" xfId="59" applyNumberFormat="1" applyFont="1" applyBorder="1" applyAlignment="1">
      <alignment horizontal="center" vertical="center" wrapText="1"/>
      <protection/>
    </xf>
    <xf numFmtId="167" fontId="24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3" fontId="4" fillId="34" borderId="15" xfId="0" applyNumberFormat="1" applyFont="1" applyFill="1" applyBorder="1" applyAlignment="1">
      <alignment horizontal="right" vertical="center" wrapText="1"/>
    </xf>
    <xf numFmtId="0" fontId="4" fillId="34" borderId="64" xfId="0" applyFont="1" applyFill="1" applyBorder="1" applyAlignment="1">
      <alignment vertical="top" wrapText="1"/>
    </xf>
    <xf numFmtId="3" fontId="4" fillId="34" borderId="65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56" xfId="0" applyFont="1" applyBorder="1" applyAlignment="1">
      <alignment horizontal="right" vertical="center" wrapText="1"/>
    </xf>
    <xf numFmtId="0" fontId="2" fillId="34" borderId="27" xfId="0" applyFont="1" applyFill="1" applyBorder="1" applyAlignment="1">
      <alignment vertical="top" wrapText="1"/>
    </xf>
    <xf numFmtId="3" fontId="2" fillId="34" borderId="28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center" wrapText="1"/>
    </xf>
    <xf numFmtId="0" fontId="2" fillId="34" borderId="66" xfId="0" applyFont="1" applyFill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1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38" xfId="0" applyNumberFormat="1" applyFont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0" fontId="4" fillId="34" borderId="68" xfId="0" applyFont="1" applyFill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right" vertical="top" wrapText="1"/>
    </xf>
    <xf numFmtId="3" fontId="1" fillId="0" borderId="70" xfId="0" applyNumberFormat="1" applyFont="1" applyFill="1" applyBorder="1" applyAlignment="1">
      <alignment wrapText="1"/>
    </xf>
    <xf numFmtId="3" fontId="1" fillId="0" borderId="56" xfId="0" applyNumberFormat="1" applyFont="1" applyFill="1" applyBorder="1" applyAlignment="1">
      <alignment horizontal="right" wrapText="1"/>
    </xf>
    <xf numFmtId="0" fontId="4" fillId="34" borderId="26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34" borderId="2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wrapText="1"/>
    </xf>
    <xf numFmtId="0" fontId="4" fillId="34" borderId="56" xfId="0" applyFont="1" applyFill="1" applyBorder="1" applyAlignment="1">
      <alignment horizontal="center" wrapText="1"/>
    </xf>
    <xf numFmtId="3" fontId="1" fillId="0" borderId="56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 quotePrefix="1">
      <alignment vertical="top" wrapText="1"/>
    </xf>
    <xf numFmtId="3" fontId="1" fillId="0" borderId="71" xfId="0" applyNumberFormat="1" applyFont="1" applyBorder="1" applyAlignment="1">
      <alignment horizontal="right" vertical="top" wrapText="1"/>
    </xf>
    <xf numFmtId="3" fontId="1" fillId="0" borderId="71" xfId="0" applyNumberFormat="1" applyFont="1" applyBorder="1" applyAlignment="1">
      <alignment horizontal="right" wrapText="1"/>
    </xf>
    <xf numFmtId="3" fontId="1" fillId="0" borderId="71" xfId="0" applyNumberFormat="1" applyFont="1" applyBorder="1" applyAlignment="1">
      <alignment horizontal="right" vertical="center" wrapText="1"/>
    </xf>
    <xf numFmtId="3" fontId="1" fillId="0" borderId="70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wrapText="1"/>
    </xf>
    <xf numFmtId="0" fontId="4" fillId="0" borderId="35" xfId="0" applyFont="1" applyBorder="1" applyAlignment="1">
      <alignment vertical="top" wrapText="1"/>
    </xf>
    <xf numFmtId="3" fontId="4" fillId="0" borderId="35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vertical="center" wrapText="1"/>
    </xf>
    <xf numFmtId="0" fontId="1" fillId="0" borderId="72" xfId="0" applyFont="1" applyBorder="1" applyAlignment="1">
      <alignment vertical="top" wrapText="1"/>
    </xf>
    <xf numFmtId="3" fontId="1" fillId="0" borderId="72" xfId="0" applyNumberFormat="1" applyFont="1" applyBorder="1" applyAlignment="1">
      <alignment horizontal="right" vertical="top" wrapText="1"/>
    </xf>
    <xf numFmtId="3" fontId="1" fillId="0" borderId="72" xfId="0" applyNumberFormat="1" applyFont="1" applyBorder="1" applyAlignment="1">
      <alignment horizontal="right" wrapText="1"/>
    </xf>
    <xf numFmtId="3" fontId="1" fillId="0" borderId="72" xfId="0" applyNumberFormat="1" applyFont="1" applyBorder="1" applyAlignment="1">
      <alignment horizontal="right" vertical="center" wrapText="1"/>
    </xf>
    <xf numFmtId="3" fontId="1" fillId="0" borderId="73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1" fillId="0" borderId="70" xfId="0" applyNumberFormat="1" applyFont="1" applyBorder="1" applyAlignment="1">
      <alignment horizontal="right" wrapText="1"/>
    </xf>
    <xf numFmtId="0" fontId="1" fillId="0" borderId="19" xfId="0" applyFont="1" applyBorder="1" applyAlignment="1">
      <alignment vertical="top" wrapText="1"/>
    </xf>
    <xf numFmtId="3" fontId="4" fillId="0" borderId="36" xfId="0" applyNumberFormat="1" applyFont="1" applyBorder="1" applyAlignment="1">
      <alignment horizontal="right" wrapText="1"/>
    </xf>
    <xf numFmtId="0" fontId="1" fillId="0" borderId="57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1" fillId="0" borderId="77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35" fillId="0" borderId="0" xfId="56" applyNumberFormat="1" applyFont="1" applyAlignment="1">
      <alignment vertical="center" wrapText="1"/>
      <protection/>
    </xf>
    <xf numFmtId="167" fontId="2" fillId="34" borderId="34" xfId="56" applyNumberFormat="1" applyFont="1" applyFill="1" applyBorder="1" applyAlignment="1">
      <alignment horizontal="center" vertical="center" wrapText="1"/>
      <protection/>
    </xf>
    <xf numFmtId="167" fontId="4" fillId="34" borderId="35" xfId="56" applyNumberFormat="1" applyFont="1" applyFill="1" applyBorder="1" applyAlignment="1">
      <alignment horizontal="center" vertical="center" wrapText="1"/>
      <protection/>
    </xf>
    <xf numFmtId="167" fontId="4" fillId="34" borderId="36" xfId="56" applyNumberFormat="1" applyFont="1" applyFill="1" applyBorder="1" applyAlignment="1">
      <alignment horizontal="center" vertical="center" wrapText="1"/>
      <protection/>
    </xf>
    <xf numFmtId="167" fontId="1" fillId="0" borderId="25" xfId="56" applyNumberFormat="1" applyFont="1" applyBorder="1" applyAlignment="1">
      <alignment horizontal="left" vertical="center" wrapText="1"/>
      <protection/>
    </xf>
    <xf numFmtId="167" fontId="1" fillId="0" borderId="19" xfId="56" applyNumberFormat="1" applyFont="1" applyBorder="1" applyAlignment="1" applyProtection="1">
      <alignment horizontal="right" vertical="center" wrapText="1"/>
      <protection locked="0"/>
    </xf>
    <xf numFmtId="167" fontId="1" fillId="0" borderId="25" xfId="56" applyNumberFormat="1" applyFont="1" applyBorder="1" applyAlignment="1">
      <alignment vertical="center" wrapText="1"/>
      <protection/>
    </xf>
    <xf numFmtId="167" fontId="1" fillId="0" borderId="58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>
      <alignment horizontal="left" vertical="center" wrapText="1"/>
      <protection/>
    </xf>
    <xf numFmtId="167" fontId="1" fillId="0" borderId="15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>
      <alignment vertical="center" wrapText="1"/>
      <protection/>
    </xf>
    <xf numFmtId="167" fontId="1" fillId="0" borderId="56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 applyProtection="1">
      <alignment horizontal="left" vertical="center" wrapText="1"/>
      <protection locked="0"/>
    </xf>
    <xf numFmtId="167" fontId="1" fillId="0" borderId="15" xfId="56" applyNumberFormat="1" applyFont="1" applyBorder="1" applyAlignment="1" applyProtection="1">
      <alignment horizontal="center" vertical="center" wrapText="1"/>
      <protection locked="0"/>
    </xf>
    <xf numFmtId="167" fontId="1" fillId="0" borderId="56" xfId="56" applyNumberFormat="1" applyFont="1" applyBorder="1" applyAlignment="1" applyProtection="1">
      <alignment horizontal="center" vertical="center" wrapText="1"/>
      <protection locked="0"/>
    </xf>
    <xf numFmtId="167" fontId="1" fillId="0" borderId="26" xfId="56" applyNumberFormat="1" applyFont="1" applyBorder="1" applyAlignment="1" applyProtection="1">
      <alignment vertical="center" wrapText="1"/>
      <protection locked="0"/>
    </xf>
    <xf numFmtId="167" fontId="1" fillId="0" borderId="79" xfId="56" applyNumberFormat="1" applyFont="1" applyBorder="1" applyAlignment="1" applyProtection="1">
      <alignment horizontal="left" vertical="center" wrapText="1"/>
      <protection locked="0"/>
    </xf>
    <xf numFmtId="167" fontId="1" fillId="0" borderId="71" xfId="56" applyNumberFormat="1" applyFont="1" applyBorder="1" applyAlignment="1" applyProtection="1">
      <alignment horizontal="center" vertical="center" wrapText="1"/>
      <protection locked="0"/>
    </xf>
    <xf numFmtId="167" fontId="1" fillId="0" borderId="70" xfId="56" applyNumberFormat="1" applyFont="1" applyBorder="1" applyAlignment="1" applyProtection="1">
      <alignment horizontal="center" vertical="center" wrapText="1"/>
      <protection locked="0"/>
    </xf>
    <xf numFmtId="167" fontId="4" fillId="0" borderId="34" xfId="56" applyNumberFormat="1" applyFont="1" applyBorder="1" applyAlignment="1">
      <alignment horizontal="left" vertical="center" wrapText="1"/>
      <protection/>
    </xf>
    <xf numFmtId="167" fontId="4" fillId="0" borderId="35" xfId="56" applyNumberFormat="1" applyFont="1" applyBorder="1" applyAlignment="1">
      <alignment horizontal="center" vertical="center" wrapText="1"/>
      <protection/>
    </xf>
    <xf numFmtId="167" fontId="4" fillId="0" borderId="34" xfId="56" applyNumberFormat="1" applyFont="1" applyBorder="1" applyAlignment="1">
      <alignment vertical="center" wrapText="1"/>
      <protection/>
    </xf>
    <xf numFmtId="167" fontId="4" fillId="0" borderId="36" xfId="56" applyNumberFormat="1" applyFont="1" applyBorder="1" applyAlignment="1">
      <alignment horizontal="center" vertical="center" wrapText="1"/>
      <protection/>
    </xf>
    <xf numFmtId="167" fontId="36" fillId="0" borderId="37" xfId="56" applyNumberFormat="1" applyFont="1" applyBorder="1" applyAlignment="1">
      <alignment horizontal="left" vertical="center" wrapText="1"/>
      <protection/>
    </xf>
    <xf numFmtId="167" fontId="1" fillId="0" borderId="30" xfId="56" applyNumberFormat="1" applyFont="1" applyBorder="1" applyAlignment="1" applyProtection="1">
      <alignment horizontal="center" vertical="center" wrapText="1"/>
      <protection/>
    </xf>
    <xf numFmtId="167" fontId="36" fillId="0" borderId="37" xfId="56" applyNumberFormat="1" applyFont="1" applyBorder="1" applyAlignment="1">
      <alignment vertical="center" wrapText="1"/>
      <protection/>
    </xf>
    <xf numFmtId="167" fontId="1" fillId="0" borderId="31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35" fillId="0" borderId="0" xfId="57" applyNumberFormat="1" applyFont="1" applyAlignment="1">
      <alignment vertical="center" wrapText="1"/>
      <protection/>
    </xf>
    <xf numFmtId="167" fontId="2" fillId="34" borderId="34" xfId="57" applyNumberFormat="1" applyFont="1" applyFill="1" applyBorder="1" applyAlignment="1">
      <alignment horizontal="center" vertical="center" wrapText="1"/>
      <protection/>
    </xf>
    <xf numFmtId="167" fontId="4" fillId="34" borderId="35" xfId="57" applyNumberFormat="1" applyFont="1" applyFill="1" applyBorder="1" applyAlignment="1">
      <alignment horizontal="center" vertical="center" wrapText="1"/>
      <protection/>
    </xf>
    <xf numFmtId="167" fontId="4" fillId="34" borderId="36" xfId="57" applyNumberFormat="1" applyFont="1" applyFill="1" applyBorder="1" applyAlignment="1">
      <alignment horizontal="center" vertical="center" wrapText="1"/>
      <protection/>
    </xf>
    <xf numFmtId="167" fontId="1" fillId="0" borderId="32" xfId="57" applyNumberFormat="1" applyFont="1" applyBorder="1" applyAlignment="1">
      <alignment horizontal="left" vertical="center" wrapText="1"/>
      <protection/>
    </xf>
    <xf numFmtId="167" fontId="1" fillId="0" borderId="19" xfId="57" applyNumberFormat="1" applyFont="1" applyBorder="1" applyAlignment="1" applyProtection="1">
      <alignment horizontal="right" vertical="center" wrapText="1"/>
      <protection locked="0"/>
    </xf>
    <xf numFmtId="167" fontId="1" fillId="0" borderId="25" xfId="57" applyNumberFormat="1" applyFont="1" applyBorder="1" applyAlignment="1">
      <alignment vertical="center" wrapText="1"/>
      <protection/>
    </xf>
    <xf numFmtId="167" fontId="1" fillId="0" borderId="58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>
      <alignment horizontal="left" vertical="center" wrapText="1"/>
      <protection/>
    </xf>
    <xf numFmtId="167" fontId="1" fillId="0" borderId="15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>
      <alignment vertical="center" wrapText="1"/>
      <protection/>
    </xf>
    <xf numFmtId="167" fontId="1" fillId="0" borderId="56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 applyProtection="1">
      <alignment vertical="center" wrapText="1"/>
      <protection locked="0"/>
    </xf>
    <xf numFmtId="167" fontId="1" fillId="0" borderId="26" xfId="57" applyNumberFormat="1" applyFont="1" applyBorder="1" applyAlignment="1" applyProtection="1">
      <alignment horizontal="left" vertical="center" wrapText="1"/>
      <protection locked="0"/>
    </xf>
    <xf numFmtId="167" fontId="1" fillId="0" borderId="15" xfId="57" applyNumberFormat="1" applyFont="1" applyBorder="1" applyAlignment="1" applyProtection="1">
      <alignment horizontal="center" vertical="center" wrapText="1"/>
      <protection locked="0"/>
    </xf>
    <xf numFmtId="167" fontId="1" fillId="0" borderId="56" xfId="57" applyNumberFormat="1" applyFont="1" applyBorder="1" applyAlignment="1" applyProtection="1">
      <alignment horizontal="center" vertical="center" wrapText="1"/>
      <protection locked="0"/>
    </xf>
    <xf numFmtId="167" fontId="1" fillId="0" borderId="79" xfId="57" applyNumberFormat="1" applyFont="1" applyBorder="1" applyAlignment="1" applyProtection="1">
      <alignment horizontal="left" vertical="center" wrapText="1"/>
      <protection locked="0"/>
    </xf>
    <xf numFmtId="167" fontId="1" fillId="0" borderId="71" xfId="57" applyNumberFormat="1" applyFont="1" applyBorder="1" applyAlignment="1" applyProtection="1">
      <alignment horizontal="center" vertical="center" wrapText="1"/>
      <protection locked="0"/>
    </xf>
    <xf numFmtId="167" fontId="1" fillId="0" borderId="70" xfId="57" applyNumberFormat="1" applyFont="1" applyBorder="1" applyAlignment="1" applyProtection="1">
      <alignment horizontal="center" vertical="center" wrapText="1"/>
      <protection locked="0"/>
    </xf>
    <xf numFmtId="167" fontId="4" fillId="0" borderId="34" xfId="57" applyNumberFormat="1" applyFont="1" applyBorder="1" applyAlignment="1">
      <alignment horizontal="left" vertical="center" wrapText="1"/>
      <protection/>
    </xf>
    <xf numFmtId="167" fontId="4" fillId="0" borderId="35" xfId="57" applyNumberFormat="1" applyFont="1" applyBorder="1" applyAlignment="1">
      <alignment horizontal="center" vertical="center" wrapText="1"/>
      <protection/>
    </xf>
    <xf numFmtId="167" fontId="4" fillId="0" borderId="34" xfId="57" applyNumberFormat="1" applyFont="1" applyBorder="1" applyAlignment="1">
      <alignment vertical="center" wrapText="1"/>
      <protection/>
    </xf>
    <xf numFmtId="167" fontId="4" fillId="0" borderId="36" xfId="57" applyNumberFormat="1" applyFont="1" applyBorder="1" applyAlignment="1">
      <alignment horizontal="center" vertical="center" wrapText="1"/>
      <protection/>
    </xf>
    <xf numFmtId="167" fontId="36" fillId="0" borderId="37" xfId="57" applyNumberFormat="1" applyFont="1" applyBorder="1" applyAlignment="1">
      <alignment horizontal="left" vertical="center" wrapText="1"/>
      <protection/>
    </xf>
    <xf numFmtId="167" fontId="1" fillId="0" borderId="30" xfId="57" applyNumberFormat="1" applyFont="1" applyBorder="1" applyAlignment="1" applyProtection="1">
      <alignment horizontal="center" vertical="center" wrapText="1"/>
      <protection/>
    </xf>
    <xf numFmtId="167" fontId="36" fillId="0" borderId="37" xfId="57" applyNumberFormat="1" applyFont="1" applyBorder="1" applyAlignment="1">
      <alignment vertical="center" wrapText="1"/>
      <protection/>
    </xf>
    <xf numFmtId="167" fontId="1" fillId="0" borderId="31" xfId="57" applyNumberFormat="1" applyFont="1" applyBorder="1" applyAlignment="1" applyProtection="1">
      <alignment horizontal="center" vertical="center" wrapText="1"/>
      <protection/>
    </xf>
    <xf numFmtId="10" fontId="1" fillId="0" borderId="56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vertical="center" wrapText="1"/>
    </xf>
    <xf numFmtId="10" fontId="1" fillId="0" borderId="29" xfId="0" applyNumberFormat="1" applyFont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3" fontId="2" fillId="34" borderId="13" xfId="0" applyNumberFormat="1" applyFont="1" applyFill="1" applyBorder="1" applyAlignment="1">
      <alignment horizontal="right" vertical="center" wrapText="1"/>
    </xf>
    <xf numFmtId="10" fontId="4" fillId="34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top" wrapText="1"/>
    </xf>
    <xf numFmtId="0" fontId="4" fillId="34" borderId="80" xfId="0" applyFont="1" applyFill="1" applyBorder="1" applyAlignment="1">
      <alignment horizontal="center" vertical="center" wrapText="1"/>
    </xf>
    <xf numFmtId="10" fontId="4" fillId="34" borderId="29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 shrinkToFit="1"/>
    </xf>
    <xf numFmtId="167" fontId="15" fillId="37" borderId="35" xfId="59" applyNumberFormat="1" applyFont="1" applyFill="1" applyBorder="1" applyAlignment="1" applyProtection="1">
      <alignment vertical="center" wrapText="1"/>
      <protection/>
    </xf>
    <xf numFmtId="167" fontId="15" fillId="0" borderId="34" xfId="59" applyNumberFormat="1" applyFont="1" applyBorder="1" applyAlignment="1" applyProtection="1">
      <alignment vertical="center" wrapText="1"/>
      <protection/>
    </xf>
    <xf numFmtId="167" fontId="15" fillId="0" borderId="15" xfId="59" applyNumberFormat="1" applyFont="1" applyBorder="1" applyAlignment="1" applyProtection="1">
      <alignment vertical="center" wrapText="1"/>
      <protection locked="0"/>
    </xf>
    <xf numFmtId="167" fontId="15" fillId="0" borderId="35" xfId="59" applyNumberFormat="1" applyFont="1" applyBorder="1" applyAlignment="1" applyProtection="1">
      <alignment vertical="center" wrapText="1"/>
      <protection/>
    </xf>
    <xf numFmtId="167" fontId="15" fillId="37" borderId="81" xfId="59" applyNumberFormat="1" applyFont="1" applyFill="1" applyBorder="1" applyAlignment="1" applyProtection="1">
      <alignment vertical="center" wrapText="1"/>
      <protection/>
    </xf>
    <xf numFmtId="0" fontId="1" fillId="0" borderId="5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 quotePrefix="1">
      <alignment vertical="top" wrapText="1"/>
    </xf>
    <xf numFmtId="167" fontId="21" fillId="0" borderId="26" xfId="59" applyNumberFormat="1" applyFont="1" applyBorder="1" applyAlignment="1">
      <alignment horizontal="center" vertical="center" wrapText="1"/>
      <protection/>
    </xf>
    <xf numFmtId="167" fontId="15" fillId="0" borderId="56" xfId="59" applyNumberFormat="1" applyFont="1" applyBorder="1" applyAlignment="1">
      <alignment vertical="center" wrapText="1"/>
      <protection/>
    </xf>
    <xf numFmtId="167" fontId="21" fillId="0" borderId="34" xfId="59" applyNumberFormat="1" applyFont="1" applyBorder="1" applyAlignment="1">
      <alignment horizontal="center" vertical="center" wrapText="1"/>
      <protection/>
    </xf>
    <xf numFmtId="167" fontId="21" fillId="0" borderId="35" xfId="59" applyNumberFormat="1" applyFont="1" applyBorder="1" applyAlignment="1" applyProtection="1">
      <alignment vertical="center" wrapText="1"/>
      <protection locked="0"/>
    </xf>
    <xf numFmtId="167" fontId="15" fillId="0" borderId="36" xfId="59" applyNumberFormat="1" applyFont="1" applyBorder="1" applyAlignment="1">
      <alignment vertical="center" wrapText="1"/>
      <protection/>
    </xf>
    <xf numFmtId="49" fontId="1" fillId="0" borderId="15" xfId="0" applyNumberFormat="1" applyFont="1" applyBorder="1" applyAlignment="1">
      <alignment vertical="top" wrapText="1"/>
    </xf>
    <xf numFmtId="49" fontId="1" fillId="0" borderId="71" xfId="0" applyNumberFormat="1" applyFont="1" applyBorder="1" applyAlignment="1">
      <alignment vertical="top" wrapText="1"/>
    </xf>
    <xf numFmtId="0" fontId="1" fillId="0" borderId="7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vertical="top" wrapText="1"/>
    </xf>
    <xf numFmtId="0" fontId="1" fillId="0" borderId="67" xfId="0" applyFont="1" applyBorder="1" applyAlignment="1">
      <alignment horizontal="left" vertical="top" wrapText="1"/>
    </xf>
    <xf numFmtId="3" fontId="11" fillId="33" borderId="18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/>
    </xf>
    <xf numFmtId="3" fontId="1" fillId="0" borderId="48" xfId="0" applyNumberFormat="1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 wrapText="1"/>
    </xf>
    <xf numFmtId="0" fontId="1" fillId="0" borderId="67" xfId="0" applyFont="1" applyBorder="1" applyAlignment="1">
      <alignment vertical="top" wrapText="1"/>
    </xf>
    <xf numFmtId="3" fontId="1" fillId="0" borderId="67" xfId="0" applyNumberFormat="1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3" fontId="1" fillId="0" borderId="48" xfId="0" applyNumberFormat="1" applyFont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1" fillId="0" borderId="48" xfId="0" applyFont="1" applyBorder="1" applyAlignment="1">
      <alignment horizontal="right" vertical="center" wrapText="1"/>
    </xf>
    <xf numFmtId="0" fontId="2" fillId="34" borderId="67" xfId="0" applyFont="1" applyFill="1" applyBorder="1" applyAlignment="1">
      <alignment vertical="top" wrapText="1"/>
    </xf>
    <xf numFmtId="0" fontId="38" fillId="34" borderId="13" xfId="0" applyFont="1" applyFill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67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10" fontId="1" fillId="0" borderId="48" xfId="0" applyNumberFormat="1" applyFont="1" applyBorder="1" applyAlignment="1">
      <alignment horizontal="right" vertical="center" wrapText="1"/>
    </xf>
    <xf numFmtId="3" fontId="1" fillId="0" borderId="67" xfId="0" applyNumberFormat="1" applyFont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1" fillId="0" borderId="67" xfId="0" applyFont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center" vertical="center"/>
    </xf>
    <xf numFmtId="3" fontId="1" fillId="0" borderId="67" xfId="0" applyNumberFormat="1" applyFont="1" applyFill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3" fontId="37" fillId="0" borderId="48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Fill="1" applyBorder="1" applyAlignment="1">
      <alignment horizontal="right" vertical="center" wrapText="1"/>
    </xf>
    <xf numFmtId="10" fontId="1" fillId="0" borderId="48" xfId="0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3" fontId="4" fillId="34" borderId="1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1" fillId="0" borderId="7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4" borderId="37" xfId="0" applyFont="1" applyFill="1" applyBorder="1" applyAlignment="1">
      <alignment vertical="top" wrapText="1"/>
    </xf>
    <xf numFmtId="0" fontId="30" fillId="34" borderId="30" xfId="0" applyFont="1" applyFill="1" applyBorder="1" applyAlignment="1">
      <alignment vertical="top" wrapText="1"/>
    </xf>
    <xf numFmtId="3" fontId="2" fillId="34" borderId="30" xfId="0" applyNumberFormat="1" applyFont="1" applyFill="1" applyBorder="1" applyAlignment="1">
      <alignment vertical="top" wrapText="1"/>
    </xf>
    <xf numFmtId="10" fontId="4" fillId="34" borderId="3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10" fontId="1" fillId="0" borderId="13" xfId="0" applyNumberFormat="1" applyFont="1" applyBorder="1" applyAlignment="1">
      <alignment horizontal="right" vertical="center" wrapText="1"/>
    </xf>
    <xf numFmtId="0" fontId="1" fillId="0" borderId="67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wrapText="1"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4" fillId="36" borderId="26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4" fillId="34" borderId="26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 horizontal="right" wrapText="1"/>
    </xf>
    <xf numFmtId="0" fontId="3" fillId="0" borderId="50" xfId="0" applyFont="1" applyBorder="1" applyAlignment="1">
      <alignment vertical="top" wrapText="1"/>
    </xf>
    <xf numFmtId="0" fontId="2" fillId="34" borderId="82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34" borderId="26" xfId="0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vertical="top" wrapText="1"/>
    </xf>
    <xf numFmtId="49" fontId="1" fillId="0" borderId="26" xfId="0" applyNumberFormat="1" applyFont="1" applyBorder="1" applyAlignment="1" quotePrefix="1">
      <alignment vertical="top" wrapText="1"/>
    </xf>
    <xf numFmtId="49" fontId="1" fillId="0" borderId="28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0" fillId="0" borderId="83" xfId="0" applyBorder="1" applyAlignment="1">
      <alignment/>
    </xf>
    <xf numFmtId="0" fontId="4" fillId="0" borderId="34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3" fontId="1" fillId="0" borderId="58" xfId="0" applyNumberFormat="1" applyFont="1" applyBorder="1" applyAlignment="1">
      <alignment horizontal="right" wrapText="1"/>
    </xf>
    <xf numFmtId="49" fontId="1" fillId="0" borderId="79" xfId="0" applyNumberFormat="1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0" fontId="1" fillId="0" borderId="83" xfId="0" applyFont="1" applyBorder="1" applyAlignment="1">
      <alignment wrapText="1"/>
    </xf>
    <xf numFmtId="3" fontId="1" fillId="0" borderId="85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" fillId="0" borderId="77" xfId="0" applyNumberFormat="1" applyFont="1" applyBorder="1" applyAlignment="1">
      <alignment horizontal="right" vertical="top" wrapText="1"/>
    </xf>
    <xf numFmtId="3" fontId="1" fillId="0" borderId="48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65" xfId="0" applyFill="1" applyBorder="1" applyAlignment="1">
      <alignment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67" fontId="21" fillId="0" borderId="88" xfId="59" applyNumberFormat="1" applyFont="1" applyBorder="1" applyAlignment="1">
      <alignment horizontal="center" vertical="center" wrapText="1"/>
      <protection/>
    </xf>
    <xf numFmtId="167" fontId="20" fillId="0" borderId="26" xfId="58" applyNumberFormat="1" applyFont="1" applyBorder="1" applyAlignment="1" applyProtection="1">
      <alignment vertical="center" wrapText="1"/>
      <protection locked="0"/>
    </xf>
    <xf numFmtId="167" fontId="20" fillId="0" borderId="27" xfId="58" applyNumberFormat="1" applyFont="1" applyBorder="1" applyAlignment="1" applyProtection="1">
      <alignment vertical="center" wrapText="1"/>
      <protection locked="0"/>
    </xf>
    <xf numFmtId="168" fontId="15" fillId="0" borderId="28" xfId="58" applyNumberFormat="1" applyFont="1" applyBorder="1" applyAlignment="1" applyProtection="1">
      <alignment vertical="center" wrapText="1"/>
      <protection locked="0"/>
    </xf>
    <xf numFmtId="167" fontId="15" fillId="0" borderId="28" xfId="59" applyNumberFormat="1" applyFont="1" applyBorder="1" applyAlignment="1" applyProtection="1">
      <alignment vertical="center" wrapText="1"/>
      <protection locked="0"/>
    </xf>
    <xf numFmtId="0" fontId="1" fillId="0" borderId="82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2" fillId="34" borderId="83" xfId="0" applyFont="1" applyFill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3" fontId="1" fillId="0" borderId="3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0" fontId="1" fillId="0" borderId="59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5" fillId="0" borderId="0" xfId="56" applyNumberFormat="1" applyFont="1" applyAlignment="1">
      <alignment vertical="center" wrapText="1"/>
      <protection/>
    </xf>
    <xf numFmtId="167" fontId="15" fillId="0" borderId="0" xfId="56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vertical="center" wrapText="1"/>
      <protection/>
    </xf>
    <xf numFmtId="0" fontId="0" fillId="0" borderId="92" xfId="0" applyFont="1" applyBorder="1" applyAlignment="1">
      <alignment/>
    </xf>
    <xf numFmtId="3" fontId="0" fillId="0" borderId="9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93" xfId="0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4" fillId="0" borderId="94" xfId="0" applyNumberFormat="1" applyFont="1" applyBorder="1" applyAlignment="1">
      <alignment/>
    </xf>
    <xf numFmtId="3" fontId="1" fillId="0" borderId="94" xfId="0" applyNumberFormat="1" applyFont="1" applyBorder="1" applyAlignment="1">
      <alignment horizontal="right" vertical="top" wrapText="1"/>
    </xf>
    <xf numFmtId="3" fontId="4" fillId="0" borderId="94" xfId="0" applyNumberFormat="1" applyFont="1" applyBorder="1" applyAlignment="1">
      <alignment horizontal="right" wrapText="1"/>
    </xf>
    <xf numFmtId="3" fontId="1" fillId="0" borderId="94" xfId="0" applyNumberFormat="1" applyFont="1" applyFill="1" applyBorder="1" applyAlignment="1">
      <alignment horizontal="right" vertical="top" wrapText="1"/>
    </xf>
    <xf numFmtId="3" fontId="1" fillId="0" borderId="94" xfId="0" applyNumberFormat="1" applyFont="1" applyFill="1" applyBorder="1" applyAlignment="1">
      <alignment wrapText="1"/>
    </xf>
    <xf numFmtId="3" fontId="1" fillId="0" borderId="94" xfId="0" applyNumberFormat="1" applyFont="1" applyBorder="1" applyAlignment="1">
      <alignment wrapText="1"/>
    </xf>
    <xf numFmtId="3" fontId="1" fillId="0" borderId="94" xfId="0" applyNumberFormat="1" applyFont="1" applyFill="1" applyBorder="1" applyAlignment="1">
      <alignment horizontal="right" wrapText="1"/>
    </xf>
    <xf numFmtId="3" fontId="1" fillId="0" borderId="94" xfId="0" applyNumberFormat="1" applyFont="1" applyBorder="1" applyAlignment="1">
      <alignment horizontal="right" wrapText="1"/>
    </xf>
    <xf numFmtId="3" fontId="4" fillId="0" borderId="94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1" fillId="0" borderId="95" xfId="0" applyFont="1" applyBorder="1" applyAlignment="1">
      <alignment/>
    </xf>
    <xf numFmtId="0" fontId="4" fillId="36" borderId="96" xfId="0" applyFont="1" applyFill="1" applyBorder="1" applyAlignment="1">
      <alignment horizontal="center" wrapText="1"/>
    </xf>
    <xf numFmtId="0" fontId="1" fillId="0" borderId="97" xfId="0" applyFont="1" applyBorder="1" applyAlignment="1">
      <alignment vertical="top" wrapText="1"/>
    </xf>
    <xf numFmtId="0" fontId="1" fillId="0" borderId="97" xfId="0" applyFont="1" applyBorder="1" applyAlignment="1">
      <alignment/>
    </xf>
    <xf numFmtId="0" fontId="4" fillId="36" borderId="97" xfId="0" applyFont="1" applyFill="1" applyBorder="1" applyAlignment="1">
      <alignment horizontal="center" wrapText="1"/>
    </xf>
    <xf numFmtId="3" fontId="1" fillId="0" borderId="97" xfId="0" applyNumberFormat="1" applyFont="1" applyBorder="1" applyAlignment="1">
      <alignment horizontal="right" vertical="center" wrapText="1"/>
    </xf>
    <xf numFmtId="3" fontId="4" fillId="34" borderId="97" xfId="0" applyNumberFormat="1" applyFont="1" applyFill="1" applyBorder="1" applyAlignment="1">
      <alignment horizontal="right" vertical="center" wrapText="1"/>
    </xf>
    <xf numFmtId="0" fontId="1" fillId="0" borderId="94" xfId="0" applyFont="1" applyBorder="1" applyAlignment="1">
      <alignment/>
    </xf>
    <xf numFmtId="0" fontId="1" fillId="0" borderId="94" xfId="0" applyFont="1" applyBorder="1" applyAlignment="1">
      <alignment/>
    </xf>
    <xf numFmtId="0" fontId="6" fillId="0" borderId="94" xfId="0" applyFont="1" applyBorder="1" applyAlignment="1">
      <alignment vertical="top" wrapText="1"/>
    </xf>
    <xf numFmtId="0" fontId="1" fillId="0" borderId="94" xfId="0" applyFont="1" applyBorder="1" applyAlignment="1">
      <alignment vertical="top" wrapText="1"/>
    </xf>
    <xf numFmtId="3" fontId="1" fillId="0" borderId="94" xfId="0" applyNumberFormat="1" applyFont="1" applyBorder="1" applyAlignment="1">
      <alignment horizontal="right" vertical="center" wrapText="1"/>
    </xf>
    <xf numFmtId="3" fontId="4" fillId="0" borderId="94" xfId="0" applyNumberFormat="1" applyFont="1" applyBorder="1" applyAlignment="1">
      <alignment horizontal="right" vertical="center" wrapText="1"/>
    </xf>
    <xf numFmtId="3" fontId="1" fillId="0" borderId="94" xfId="0" applyNumberFormat="1" applyFont="1" applyFill="1" applyBorder="1" applyAlignment="1">
      <alignment horizontal="right" vertical="center" wrapText="1"/>
    </xf>
    <xf numFmtId="3" fontId="4" fillId="0" borderId="94" xfId="0" applyNumberFormat="1" applyFont="1" applyFill="1" applyBorder="1" applyAlignment="1">
      <alignment horizontal="right" vertical="center" wrapText="1"/>
    </xf>
    <xf numFmtId="3" fontId="1" fillId="0" borderId="94" xfId="0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98" xfId="0" applyFont="1" applyBorder="1" applyAlignment="1">
      <alignment wrapText="1"/>
    </xf>
    <xf numFmtId="0" fontId="4" fillId="34" borderId="97" xfId="0" applyFont="1" applyFill="1" applyBorder="1" applyAlignment="1">
      <alignment horizontal="center" wrapText="1"/>
    </xf>
    <xf numFmtId="3" fontId="1" fillId="0" borderId="99" xfId="0" applyNumberFormat="1" applyFont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top" wrapText="1"/>
    </xf>
    <xf numFmtId="0" fontId="4" fillId="0" borderId="100" xfId="0" applyFont="1" applyBorder="1" applyAlignment="1">
      <alignment wrapText="1"/>
    </xf>
    <xf numFmtId="0" fontId="4" fillId="0" borderId="100" xfId="0" applyFont="1" applyFill="1" applyBorder="1" applyAlignment="1">
      <alignment horizontal="center" wrapText="1"/>
    </xf>
    <xf numFmtId="3" fontId="1" fillId="0" borderId="100" xfId="0" applyNumberFormat="1" applyFont="1" applyBorder="1" applyAlignment="1">
      <alignment horizontal="right" vertical="center" wrapText="1"/>
    </xf>
    <xf numFmtId="3" fontId="4" fillId="0" borderId="100" xfId="0" applyNumberFormat="1" applyFont="1" applyBorder="1" applyAlignment="1">
      <alignment horizontal="right" vertical="top" wrapText="1"/>
    </xf>
    <xf numFmtId="3" fontId="4" fillId="0" borderId="100" xfId="0" applyNumberFormat="1" applyFont="1" applyBorder="1" applyAlignment="1">
      <alignment horizontal="right" wrapText="1"/>
    </xf>
    <xf numFmtId="0" fontId="1" fillId="0" borderId="101" xfId="0" applyFont="1" applyBorder="1" applyAlignment="1">
      <alignment/>
    </xf>
    <xf numFmtId="3" fontId="4" fillId="0" borderId="81" xfId="0" applyNumberFormat="1" applyFont="1" applyBorder="1" applyAlignment="1">
      <alignment horizontal="right" vertical="center" wrapText="1"/>
    </xf>
    <xf numFmtId="0" fontId="1" fillId="0" borderId="100" xfId="0" applyFont="1" applyBorder="1" applyAlignment="1">
      <alignment/>
    </xf>
    <xf numFmtId="3" fontId="4" fillId="0" borderId="100" xfId="0" applyNumberFormat="1" applyFont="1" applyBorder="1" applyAlignment="1">
      <alignment horizontal="right" vertical="center" wrapText="1"/>
    </xf>
    <xf numFmtId="0" fontId="31" fillId="35" borderId="102" xfId="0" applyFont="1" applyFill="1" applyBorder="1" applyAlignment="1">
      <alignment vertical="center" wrapText="1"/>
    </xf>
    <xf numFmtId="0" fontId="31" fillId="35" borderId="16" xfId="0" applyFont="1" applyFill="1" applyBorder="1" applyAlignment="1">
      <alignment vertical="center" wrapText="1"/>
    </xf>
    <xf numFmtId="0" fontId="1" fillId="0" borderId="103" xfId="0" applyFont="1" applyBorder="1" applyAlignment="1">
      <alignment/>
    </xf>
    <xf numFmtId="0" fontId="31" fillId="35" borderId="77" xfId="0" applyFont="1" applyFill="1" applyBorder="1" applyAlignment="1">
      <alignment vertical="center" wrapText="1"/>
    </xf>
    <xf numFmtId="0" fontId="31" fillId="35" borderId="62" xfId="0" applyFont="1" applyFill="1" applyBorder="1" applyAlignment="1">
      <alignment vertical="center" wrapText="1"/>
    </xf>
    <xf numFmtId="0" fontId="31" fillId="35" borderId="24" xfId="0" applyFont="1" applyFill="1" applyBorder="1" applyAlignment="1">
      <alignment vertical="center" wrapText="1"/>
    </xf>
    <xf numFmtId="0" fontId="31" fillId="35" borderId="10" xfId="0" applyFont="1" applyFill="1" applyBorder="1" applyAlignment="1">
      <alignment vertical="center" wrapText="1"/>
    </xf>
    <xf numFmtId="0" fontId="1" fillId="0" borderId="104" xfId="0" applyFont="1" applyBorder="1" applyAlignment="1">
      <alignment/>
    </xf>
    <xf numFmtId="3" fontId="1" fillId="0" borderId="105" xfId="0" applyNumberFormat="1" applyFont="1" applyBorder="1" applyAlignment="1">
      <alignment horizontal="right" vertical="center" wrapText="1"/>
    </xf>
    <xf numFmtId="3" fontId="1" fillId="0" borderId="105" xfId="0" applyNumberFormat="1" applyFont="1" applyBorder="1" applyAlignment="1">
      <alignment horizontal="right" vertical="center" wrapText="1"/>
    </xf>
    <xf numFmtId="3" fontId="4" fillId="0" borderId="105" xfId="0" applyNumberFormat="1" applyFont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1" fillId="0" borderId="105" xfId="0" applyNumberFormat="1" applyFont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/>
    </xf>
    <xf numFmtId="0" fontId="1" fillId="0" borderId="79" xfId="0" applyFont="1" applyBorder="1" applyAlignment="1">
      <alignment vertical="top" wrapText="1"/>
    </xf>
    <xf numFmtId="3" fontId="1" fillId="0" borderId="71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vertical="center" wrapText="1"/>
    </xf>
    <xf numFmtId="10" fontId="1" fillId="0" borderId="7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top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 shrinkToFit="1"/>
    </xf>
    <xf numFmtId="0" fontId="1" fillId="0" borderId="104" xfId="0" applyFont="1" applyBorder="1" applyAlignment="1">
      <alignment horizontal="right" vertical="center" wrapText="1"/>
    </xf>
    <xf numFmtId="3" fontId="4" fillId="34" borderId="104" xfId="0" applyNumberFormat="1" applyFont="1" applyFill="1" applyBorder="1" applyAlignment="1">
      <alignment horizontal="right" vertical="center" wrapText="1"/>
    </xf>
    <xf numFmtId="0" fontId="6" fillId="0" borderId="106" xfId="0" applyFont="1" applyBorder="1" applyAlignment="1">
      <alignment/>
    </xf>
    <xf numFmtId="0" fontId="1" fillId="0" borderId="107" xfId="0" applyFont="1" applyBorder="1" applyAlignment="1">
      <alignment/>
    </xf>
    <xf numFmtId="0" fontId="1" fillId="0" borderId="98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top" wrapText="1"/>
    </xf>
    <xf numFmtId="0" fontId="6" fillId="0" borderId="97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1" fillId="0" borderId="105" xfId="0" applyFont="1" applyBorder="1" applyAlignment="1">
      <alignment horizontal="center" vertical="top" wrapText="1"/>
    </xf>
    <xf numFmtId="0" fontId="1" fillId="0" borderId="97" xfId="0" applyFont="1" applyBorder="1" applyAlignment="1">
      <alignment horizontal="left" vertical="top" wrapText="1"/>
    </xf>
    <xf numFmtId="0" fontId="1" fillId="0" borderId="105" xfId="0" applyFont="1" applyBorder="1" applyAlignment="1">
      <alignment horizontal="left" vertical="top" wrapText="1"/>
    </xf>
    <xf numFmtId="0" fontId="1" fillId="0" borderId="98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" fontId="1" fillId="0" borderId="94" xfId="0" applyNumberFormat="1" applyFont="1" applyBorder="1" applyAlignment="1">
      <alignment horizontal="right" wrapText="1"/>
    </xf>
    <xf numFmtId="0" fontId="1" fillId="0" borderId="79" xfId="0" applyFont="1" applyBorder="1" applyAlignment="1">
      <alignment horizontal="center" vertical="top" wrapText="1"/>
    </xf>
    <xf numFmtId="0" fontId="1" fillId="0" borderId="84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center" vertical="top" wrapText="1"/>
    </xf>
    <xf numFmtId="0" fontId="6" fillId="0" borderId="108" xfId="0" applyFont="1" applyBorder="1" applyAlignment="1">
      <alignment horizontal="center" vertical="top" wrapText="1"/>
    </xf>
    <xf numFmtId="0" fontId="6" fillId="0" borderId="109" xfId="0" applyFont="1" applyBorder="1" applyAlignment="1">
      <alignment horizontal="center" vertical="top" wrapText="1"/>
    </xf>
    <xf numFmtId="0" fontId="6" fillId="0" borderId="110" xfId="0" applyFont="1" applyBorder="1" applyAlignment="1">
      <alignment horizontal="center" vertical="top" wrapText="1"/>
    </xf>
    <xf numFmtId="167" fontId="1" fillId="0" borderId="0" xfId="56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8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97" xfId="0" applyFont="1" applyBorder="1" applyAlignment="1">
      <alignment horizontal="center" wrapText="1"/>
    </xf>
    <xf numFmtId="0" fontId="4" fillId="0" borderId="105" xfId="0" applyFont="1" applyBorder="1" applyAlignment="1">
      <alignment horizontal="center" wrapText="1"/>
    </xf>
    <xf numFmtId="0" fontId="4" fillId="0" borderId="101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93" xfId="0" applyFont="1" applyBorder="1" applyAlignment="1">
      <alignment horizontal="center" wrapText="1"/>
    </xf>
    <xf numFmtId="0" fontId="1" fillId="0" borderId="90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1" xfId="0" applyFont="1" applyBorder="1" applyAlignment="1">
      <alignment horizontal="center" vertical="top" wrapText="1"/>
    </xf>
    <xf numFmtId="0" fontId="2" fillId="34" borderId="6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6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1" fillId="0" borderId="4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" fillId="0" borderId="6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1" fillId="0" borderId="67" xfId="0" applyNumberFormat="1" applyFont="1" applyBorder="1" applyAlignment="1">
      <alignment horizontal="right" vertical="center" wrapText="1"/>
    </xf>
    <xf numFmtId="10" fontId="1" fillId="0" borderId="48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1" fillId="35" borderId="78" xfId="0" applyFont="1" applyFill="1" applyBorder="1" applyAlignment="1">
      <alignment horizontal="center" vertical="center" wrapText="1"/>
    </xf>
    <xf numFmtId="0" fontId="31" fillId="35" borderId="102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10" fontId="1" fillId="0" borderId="67" xfId="0" applyNumberFormat="1" applyFont="1" applyBorder="1" applyAlignment="1">
      <alignment horizontal="right" vertical="center" wrapText="1"/>
    </xf>
    <xf numFmtId="0" fontId="1" fillId="0" borderId="103" xfId="0" applyFont="1" applyBorder="1" applyAlignment="1">
      <alignment horizontal="right"/>
    </xf>
    <xf numFmtId="0" fontId="31" fillId="35" borderId="47" xfId="0" applyFont="1" applyFill="1" applyBorder="1" applyAlignment="1">
      <alignment horizontal="center" vertical="center" wrapText="1"/>
    </xf>
    <xf numFmtId="0" fontId="31" fillId="35" borderId="77" xfId="0" applyFont="1" applyFill="1" applyBorder="1" applyAlignment="1">
      <alignment horizontal="center" vertical="center" wrapText="1"/>
    </xf>
    <xf numFmtId="0" fontId="31" fillId="35" borderId="53" xfId="0" applyFont="1" applyFill="1" applyBorder="1" applyAlignment="1">
      <alignment horizontal="center" vertical="center" wrapText="1"/>
    </xf>
    <xf numFmtId="0" fontId="31" fillId="35" borderId="24" xfId="0" applyFont="1" applyFill="1" applyBorder="1" applyAlignment="1">
      <alignment horizontal="center" vertical="center" wrapText="1"/>
    </xf>
    <xf numFmtId="0" fontId="30" fillId="35" borderId="48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31" fillId="35" borderId="78" xfId="0" applyFont="1" applyFill="1" applyBorder="1" applyAlignment="1">
      <alignment horizontal="left" vertical="top" wrapText="1"/>
    </xf>
    <xf numFmtId="0" fontId="31" fillId="35" borderId="102" xfId="0" applyFont="1" applyFill="1" applyBorder="1" applyAlignment="1">
      <alignment horizontal="left" vertical="top" wrapText="1"/>
    </xf>
    <xf numFmtId="0" fontId="31" fillId="35" borderId="111" xfId="0" applyFont="1" applyFill="1" applyBorder="1" applyAlignment="1">
      <alignment horizontal="left" vertical="top" wrapText="1"/>
    </xf>
    <xf numFmtId="0" fontId="1" fillId="0" borderId="103" xfId="0" applyFont="1" applyBorder="1" applyAlignment="1">
      <alignment horizontal="center"/>
    </xf>
    <xf numFmtId="0" fontId="1" fillId="0" borderId="112" xfId="0" applyFont="1" applyBorder="1" applyAlignment="1">
      <alignment horizontal="right"/>
    </xf>
    <xf numFmtId="0" fontId="4" fillId="34" borderId="48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right"/>
    </xf>
    <xf numFmtId="167" fontId="26" fillId="0" borderId="0" xfId="58" applyNumberFormat="1" applyFont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 wrapText="1"/>
      <protection/>
    </xf>
    <xf numFmtId="0" fontId="15" fillId="0" borderId="0" xfId="60" applyAlignment="1">
      <alignment horizontal="center" vertical="center" wrapText="1"/>
      <protection/>
    </xf>
    <xf numFmtId="0" fontId="33" fillId="34" borderId="113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3" fillId="34" borderId="114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1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33" fillId="0" borderId="15" xfId="0" applyNumberFormat="1" applyFont="1" applyBorder="1" applyAlignment="1">
      <alignment horizontal="right"/>
    </xf>
    <xf numFmtId="3" fontId="33" fillId="0" borderId="116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" fontId="0" fillId="0" borderId="15" xfId="0" applyNumberFormat="1" applyBorder="1" applyAlignment="1">
      <alignment horizontal="right"/>
    </xf>
    <xf numFmtId="3" fontId="0" fillId="0" borderId="116" xfId="0" applyNumberFormat="1" applyBorder="1" applyAlignment="1">
      <alignment horizontal="right"/>
    </xf>
    <xf numFmtId="3" fontId="0" fillId="0" borderId="97" xfId="0" applyNumberFormat="1" applyBorder="1" applyAlignment="1">
      <alignment horizontal="right"/>
    </xf>
    <xf numFmtId="3" fontId="0" fillId="0" borderId="104" xfId="0" applyNumberFormat="1" applyBorder="1" applyAlignment="1">
      <alignment horizontal="right"/>
    </xf>
    <xf numFmtId="3" fontId="33" fillId="0" borderId="61" xfId="0" applyNumberFormat="1" applyFont="1" applyBorder="1" applyAlignment="1">
      <alignment horizontal="right"/>
    </xf>
    <xf numFmtId="3" fontId="33" fillId="0" borderId="117" xfId="0" applyNumberFormat="1" applyFon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167" fontId="15" fillId="0" borderId="0" xfId="59" applyNumberFormat="1" applyFont="1" applyAlignment="1">
      <alignment horizontal="center" vertical="center" wrapText="1"/>
      <protection/>
    </xf>
    <xf numFmtId="167" fontId="15" fillId="0" borderId="0" xfId="59" applyNumberFormat="1" applyAlignment="1">
      <alignment horizontal="center" vertical="center" wrapText="1"/>
      <protection/>
    </xf>
    <xf numFmtId="0" fontId="6" fillId="0" borderId="118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top" wrapText="1"/>
    </xf>
    <xf numFmtId="0" fontId="4" fillId="34" borderId="104" xfId="0" applyFont="1" applyFill="1" applyBorder="1" applyAlignment="1">
      <alignment horizontal="center" vertical="top" wrapText="1"/>
    </xf>
    <xf numFmtId="0" fontId="4" fillId="34" borderId="116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6" xfId="0" applyFont="1" applyBorder="1" applyAlignment="1">
      <alignment horizontal="center" vertical="top" wrapText="1"/>
    </xf>
    <xf numFmtId="0" fontId="23" fillId="0" borderId="0" xfId="62" applyFont="1" applyAlignment="1" applyProtection="1">
      <alignment horizontal="center"/>
      <protection/>
    </xf>
    <xf numFmtId="0" fontId="15" fillId="0" borderId="121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1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5.421875" style="0" customWidth="1"/>
    <col min="2" max="2" width="48.00390625" style="0" customWidth="1"/>
    <col min="3" max="3" width="18.421875" style="0" customWidth="1"/>
    <col min="4" max="4" width="16.00390625" style="0" customWidth="1"/>
    <col min="5" max="5" width="13.140625" style="0" customWidth="1"/>
  </cols>
  <sheetData>
    <row r="1" spans="1:5" ht="15" customHeight="1">
      <c r="A1" s="612" t="s">
        <v>215</v>
      </c>
      <c r="B1" s="612"/>
      <c r="C1" s="612"/>
      <c r="D1" s="612"/>
      <c r="E1" s="92"/>
    </row>
    <row r="2" spans="1:5" ht="12" customHeight="1" thickBot="1">
      <c r="A2" s="613" t="s">
        <v>569</v>
      </c>
      <c r="B2" s="613"/>
      <c r="C2" s="613"/>
      <c r="D2" s="613"/>
      <c r="E2" s="93"/>
    </row>
    <row r="3" spans="1:5" ht="15" customHeight="1">
      <c r="A3" s="614" t="s">
        <v>446</v>
      </c>
      <c r="B3" s="615"/>
      <c r="C3" s="615"/>
      <c r="D3" s="615"/>
      <c r="E3" s="550"/>
    </row>
    <row r="4" spans="1:5" ht="12.75" customHeight="1">
      <c r="A4" s="443"/>
      <c r="B4" s="444"/>
      <c r="C4" s="444"/>
      <c r="D4" s="546" t="s">
        <v>553</v>
      </c>
      <c r="E4" s="551"/>
    </row>
    <row r="5" spans="1:5" ht="26.25" customHeight="1">
      <c r="A5" s="445" t="s">
        <v>0</v>
      </c>
      <c r="B5" s="446" t="s">
        <v>1</v>
      </c>
      <c r="C5" s="447" t="s">
        <v>547</v>
      </c>
      <c r="D5" s="547" t="s">
        <v>548</v>
      </c>
      <c r="E5" s="559"/>
    </row>
    <row r="6" spans="1:5" ht="15" customHeight="1">
      <c r="A6" s="99"/>
      <c r="B6" s="606" t="s">
        <v>2</v>
      </c>
      <c r="C6" s="607"/>
      <c r="D6" s="607"/>
      <c r="E6" s="552"/>
    </row>
    <row r="7" spans="1:5" ht="15" customHeight="1">
      <c r="A7" s="222" t="s">
        <v>3</v>
      </c>
      <c r="B7" s="606" t="s">
        <v>4</v>
      </c>
      <c r="C7" s="607"/>
      <c r="D7" s="607"/>
      <c r="E7" s="552"/>
    </row>
    <row r="8" spans="1:14" ht="15" customHeight="1">
      <c r="A8" s="227" t="s">
        <v>5</v>
      </c>
      <c r="B8" s="609" t="s">
        <v>6</v>
      </c>
      <c r="C8" s="610"/>
      <c r="D8" s="611"/>
      <c r="E8" s="553"/>
      <c r="N8" s="8"/>
    </row>
    <row r="9" spans="1:14" ht="15" customHeight="1">
      <c r="A9" s="227"/>
      <c r="B9" s="14" t="s">
        <v>7</v>
      </c>
      <c r="C9" s="208">
        <v>95007</v>
      </c>
      <c r="D9" s="208">
        <v>95007</v>
      </c>
      <c r="E9" s="554"/>
      <c r="K9" s="12"/>
      <c r="L9" s="12"/>
      <c r="M9" s="12"/>
      <c r="N9" s="45"/>
    </row>
    <row r="10" spans="1:14" ht="15" customHeight="1">
      <c r="A10" s="227"/>
      <c r="B10" s="14" t="s">
        <v>8</v>
      </c>
      <c r="C10" s="208">
        <f>'2sz melléklet'!C28</f>
        <v>395611</v>
      </c>
      <c r="D10" s="208">
        <f>'2sz melléklet'!D28</f>
        <v>395611</v>
      </c>
      <c r="E10" s="554"/>
      <c r="N10" s="8"/>
    </row>
    <row r="11" spans="1:5" ht="15" customHeight="1">
      <c r="A11" s="227" t="s">
        <v>9</v>
      </c>
      <c r="B11" s="609" t="s">
        <v>10</v>
      </c>
      <c r="C11" s="610"/>
      <c r="D11" s="611"/>
      <c r="E11" s="553"/>
    </row>
    <row r="12" spans="1:5" ht="15" customHeight="1">
      <c r="A12" s="227"/>
      <c r="B12" s="14" t="s">
        <v>11</v>
      </c>
      <c r="C12" s="208">
        <v>416300</v>
      </c>
      <c r="D12" s="208">
        <v>416300</v>
      </c>
      <c r="E12" s="554"/>
    </row>
    <row r="13" spans="1:5" ht="15" customHeight="1">
      <c r="A13" s="227"/>
      <c r="B13" s="14" t="s">
        <v>12</v>
      </c>
      <c r="C13" s="208">
        <v>498873</v>
      </c>
      <c r="D13" s="208">
        <v>498873</v>
      </c>
      <c r="E13" s="554"/>
    </row>
    <row r="14" spans="1:5" ht="17.25" customHeight="1">
      <c r="A14" s="227"/>
      <c r="B14" s="14" t="s">
        <v>13</v>
      </c>
      <c r="C14" s="208">
        <v>10000</v>
      </c>
      <c r="D14" s="208">
        <v>10000</v>
      </c>
      <c r="E14" s="554"/>
    </row>
    <row r="15" spans="1:5" ht="15" customHeight="1">
      <c r="A15" s="227"/>
      <c r="B15" s="560" t="s">
        <v>555</v>
      </c>
      <c r="C15" s="265">
        <f>SUM(C12:C14)+C9+C10</f>
        <v>1415791</v>
      </c>
      <c r="D15" s="265">
        <f>SUM(D12:D14)+D9+D10</f>
        <v>1415791</v>
      </c>
      <c r="E15" s="555"/>
    </row>
    <row r="16" spans="1:5" ht="12" customHeight="1">
      <c r="A16" s="222" t="s">
        <v>14</v>
      </c>
      <c r="B16" s="606" t="s">
        <v>15</v>
      </c>
      <c r="C16" s="607"/>
      <c r="D16" s="607"/>
      <c r="E16" s="552"/>
    </row>
    <row r="17" spans="1:5" ht="15" customHeight="1">
      <c r="A17" s="227" t="s">
        <v>5</v>
      </c>
      <c r="B17" s="609" t="s">
        <v>16</v>
      </c>
      <c r="C17" s="610"/>
      <c r="D17" s="611"/>
      <c r="E17" s="553"/>
    </row>
    <row r="18" spans="1:5" ht="15" customHeight="1">
      <c r="A18" s="227"/>
      <c r="B18" s="14" t="s">
        <v>17</v>
      </c>
      <c r="C18" s="208">
        <v>1349717</v>
      </c>
      <c r="D18" s="585">
        <v>1179888</v>
      </c>
      <c r="E18" s="554"/>
    </row>
    <row r="19" spans="1:5" ht="15" customHeight="1">
      <c r="A19" s="227"/>
      <c r="B19" s="14" t="s">
        <v>18</v>
      </c>
      <c r="C19" s="208">
        <v>500</v>
      </c>
      <c r="D19" s="585"/>
      <c r="E19" s="554"/>
    </row>
    <row r="20" spans="1:5" ht="15" customHeight="1">
      <c r="A20" s="227"/>
      <c r="B20" s="14" t="s">
        <v>19</v>
      </c>
      <c r="C20" s="208">
        <v>98253</v>
      </c>
      <c r="D20" s="585">
        <v>276220</v>
      </c>
      <c r="E20" s="554"/>
    </row>
    <row r="21" spans="1:5" ht="24.75" customHeight="1">
      <c r="A21" s="227"/>
      <c r="B21" s="448" t="s">
        <v>546</v>
      </c>
      <c r="C21" s="208"/>
      <c r="D21" s="586">
        <v>7121</v>
      </c>
      <c r="E21" s="554"/>
    </row>
    <row r="22" spans="1:5" ht="12" customHeight="1">
      <c r="A22" s="227"/>
      <c r="B22" s="560" t="s">
        <v>554</v>
      </c>
      <c r="C22" s="265">
        <f>SUM(C18:C21)</f>
        <v>1448470</v>
      </c>
      <c r="D22" s="265">
        <f>SUM(D18:D21)</f>
        <v>1463229</v>
      </c>
      <c r="E22" s="555"/>
    </row>
    <row r="23" spans="1:5" ht="15" customHeight="1">
      <c r="A23" s="222" t="s">
        <v>21</v>
      </c>
      <c r="B23" s="606" t="s">
        <v>22</v>
      </c>
      <c r="C23" s="607"/>
      <c r="D23" s="607"/>
      <c r="E23" s="552"/>
    </row>
    <row r="24" spans="1:13" ht="15" customHeight="1">
      <c r="A24" s="227" t="s">
        <v>5</v>
      </c>
      <c r="B24" s="609" t="s">
        <v>379</v>
      </c>
      <c r="C24" s="610"/>
      <c r="D24" s="611"/>
      <c r="E24" s="553"/>
      <c r="K24" s="12"/>
      <c r="L24" s="12"/>
      <c r="M24" s="12"/>
    </row>
    <row r="25" spans="1:5" ht="15" customHeight="1">
      <c r="A25" s="227"/>
      <c r="B25" s="14" t="s">
        <v>23</v>
      </c>
      <c r="C25" s="208">
        <v>394016</v>
      </c>
      <c r="D25" s="208">
        <v>433017</v>
      </c>
      <c r="E25" s="554"/>
    </row>
    <row r="26" spans="1:5" ht="15" customHeight="1">
      <c r="A26" s="227"/>
      <c r="B26" s="14" t="s">
        <v>8</v>
      </c>
      <c r="C26" s="208">
        <f>'2sz melléklet'!F28</f>
        <v>40000</v>
      </c>
      <c r="D26" s="208">
        <f>'2sz melléklet'!G28</f>
        <v>40000</v>
      </c>
      <c r="E26" s="554"/>
    </row>
    <row r="27" spans="1:5" ht="15" customHeight="1">
      <c r="A27" s="227" t="s">
        <v>9</v>
      </c>
      <c r="B27" s="14" t="s">
        <v>24</v>
      </c>
      <c r="C27" s="208">
        <v>30000</v>
      </c>
      <c r="D27" s="208">
        <v>30000</v>
      </c>
      <c r="E27" s="554"/>
    </row>
    <row r="28" spans="1:13" ht="15" customHeight="1">
      <c r="A28" s="227"/>
      <c r="B28" s="264" t="s">
        <v>22</v>
      </c>
      <c r="C28" s="265">
        <f>SUM(C25:C27)</f>
        <v>464016</v>
      </c>
      <c r="D28" s="265">
        <f>SUM(D25:D27)</f>
        <v>503017</v>
      </c>
      <c r="E28" s="555"/>
      <c r="G28" s="12"/>
      <c r="K28" s="12"/>
      <c r="L28" s="12"/>
      <c r="M28" s="12"/>
    </row>
    <row r="29" spans="1:5" ht="15" customHeight="1">
      <c r="A29" s="222" t="s">
        <v>25</v>
      </c>
      <c r="B29" s="606" t="s">
        <v>26</v>
      </c>
      <c r="C29" s="607"/>
      <c r="D29" s="607"/>
      <c r="E29" s="552"/>
    </row>
    <row r="30" spans="1:5" ht="15" customHeight="1">
      <c r="A30" s="227" t="s">
        <v>5</v>
      </c>
      <c r="B30" s="545" t="s">
        <v>27</v>
      </c>
      <c r="C30" s="608"/>
      <c r="D30" s="608"/>
      <c r="E30" s="553"/>
    </row>
    <row r="31" spans="1:7" ht="27.75" customHeight="1">
      <c r="A31" s="605"/>
      <c r="B31" s="14" t="s">
        <v>28</v>
      </c>
      <c r="C31" s="588">
        <v>1476126</v>
      </c>
      <c r="D31" s="588">
        <v>1476126</v>
      </c>
      <c r="E31" s="556"/>
      <c r="G31" s="152"/>
    </row>
    <row r="32" spans="1:5" ht="15" customHeight="1">
      <c r="A32" s="605"/>
      <c r="B32" s="14" t="s">
        <v>29</v>
      </c>
      <c r="C32" s="588">
        <v>350168</v>
      </c>
      <c r="D32" s="585">
        <v>342168</v>
      </c>
      <c r="E32" s="556"/>
    </row>
    <row r="33" spans="1:5" ht="15" customHeight="1">
      <c r="A33" s="605"/>
      <c r="B33" s="14" t="s">
        <v>30</v>
      </c>
      <c r="C33" s="588">
        <v>16000</v>
      </c>
      <c r="D33" s="585">
        <v>16000</v>
      </c>
      <c r="E33" s="556"/>
    </row>
    <row r="34" spans="1:8" ht="15" customHeight="1">
      <c r="A34" s="605"/>
      <c r="B34" s="14" t="s">
        <v>31</v>
      </c>
      <c r="C34" s="208">
        <f>'2sz melléklet'!I28-'1.szmelléklet bevétel'!C31</f>
        <v>156257</v>
      </c>
      <c r="D34" s="208">
        <f>'2sz melléklet'!J28-'1.szmelléklet bevétel'!D31</f>
        <v>156257</v>
      </c>
      <c r="E34" s="554"/>
      <c r="G34" s="152"/>
      <c r="H34" s="12"/>
    </row>
    <row r="35" spans="1:5" ht="15" customHeight="1">
      <c r="A35" s="227" t="s">
        <v>9</v>
      </c>
      <c r="B35" s="609" t="s">
        <v>32</v>
      </c>
      <c r="C35" s="610"/>
      <c r="D35" s="611"/>
      <c r="E35" s="553"/>
    </row>
    <row r="36" spans="1:5" ht="15" customHeight="1">
      <c r="A36" s="605"/>
      <c r="B36" s="14" t="s">
        <v>29</v>
      </c>
      <c r="C36" s="208">
        <v>2745648</v>
      </c>
      <c r="D36" s="585">
        <v>2732586</v>
      </c>
      <c r="E36" s="554"/>
    </row>
    <row r="37" spans="1:5" ht="15" customHeight="1">
      <c r="A37" s="605"/>
      <c r="B37" s="14" t="s">
        <v>31</v>
      </c>
      <c r="C37" s="588">
        <f>'2sz melléklet'!C55</f>
        <v>145908</v>
      </c>
      <c r="D37" s="588">
        <f>'2sz melléklet'!D55</f>
        <v>145908</v>
      </c>
      <c r="E37" s="556"/>
    </row>
    <row r="38" spans="1:7" ht="15" customHeight="1">
      <c r="A38" s="605"/>
      <c r="B38" s="560" t="s">
        <v>556</v>
      </c>
      <c r="C38" s="265">
        <f>SUM(C31:C37)</f>
        <v>4890107</v>
      </c>
      <c r="D38" s="265">
        <f>SUM(D31:D37)</f>
        <v>4869045</v>
      </c>
      <c r="E38" s="557"/>
      <c r="G38" s="152"/>
    </row>
    <row r="39" spans="1:5" ht="15" customHeight="1">
      <c r="A39" s="222" t="s">
        <v>33</v>
      </c>
      <c r="B39" s="31" t="s">
        <v>34</v>
      </c>
      <c r="C39" s="589">
        <v>10550</v>
      </c>
      <c r="D39" s="587">
        <v>10550</v>
      </c>
      <c r="E39" s="557"/>
    </row>
    <row r="40" spans="1:5" ht="15" customHeight="1">
      <c r="A40" s="222" t="s">
        <v>35</v>
      </c>
      <c r="B40" s="606" t="s">
        <v>36</v>
      </c>
      <c r="C40" s="607"/>
      <c r="D40" s="607"/>
      <c r="E40" s="552"/>
    </row>
    <row r="41" spans="1:5" ht="15" customHeight="1">
      <c r="A41" s="227" t="s">
        <v>5</v>
      </c>
      <c r="B41" s="14" t="s">
        <v>37</v>
      </c>
      <c r="C41" s="591">
        <v>415000</v>
      </c>
      <c r="D41" s="590">
        <v>415000</v>
      </c>
      <c r="E41" s="558"/>
    </row>
    <row r="42" spans="1:5" ht="15" customHeight="1">
      <c r="A42" s="227"/>
      <c r="B42" s="560" t="s">
        <v>557</v>
      </c>
      <c r="C42" s="265">
        <f>SUM(C41:C41)</f>
        <v>415000</v>
      </c>
      <c r="D42" s="265">
        <f>SUM(D41:D41)</f>
        <v>415000</v>
      </c>
      <c r="E42" s="555"/>
    </row>
    <row r="43" spans="1:7" ht="15" customHeight="1">
      <c r="A43" s="222" t="s">
        <v>38</v>
      </c>
      <c r="B43" s="606" t="s">
        <v>39</v>
      </c>
      <c r="C43" s="607"/>
      <c r="D43" s="607"/>
      <c r="E43" s="552"/>
      <c r="G43" s="12"/>
    </row>
    <row r="44" spans="1:5" ht="15" customHeight="1">
      <c r="A44" s="227" t="s">
        <v>5</v>
      </c>
      <c r="B44" s="14" t="s">
        <v>40</v>
      </c>
      <c r="C44" s="208">
        <v>43765</v>
      </c>
      <c r="D44" s="586">
        <v>43765</v>
      </c>
      <c r="E44" s="554"/>
    </row>
    <row r="45" spans="1:5" ht="15" customHeight="1">
      <c r="A45" s="449"/>
      <c r="B45" s="16" t="s">
        <v>41</v>
      </c>
      <c r="C45" s="204">
        <f>C44+C42+C39+C38+C28+C22+C15</f>
        <v>8687699</v>
      </c>
      <c r="D45" s="549">
        <f>D44+D42+D39+D38+D28+D22+D15</f>
        <v>8720397</v>
      </c>
      <c r="E45" s="557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spans="1:5" ht="12.75">
      <c r="A64" s="18"/>
      <c r="B64" s="18"/>
      <c r="C64" s="18"/>
      <c r="D64" s="18"/>
      <c r="E64" s="18"/>
    </row>
    <row r="65" spans="1:5" ht="12.75">
      <c r="A65" s="18"/>
      <c r="B65" s="18"/>
      <c r="C65" s="18"/>
      <c r="D65" s="18"/>
      <c r="E65" s="18"/>
    </row>
    <row r="66" spans="1:5" ht="15.75" customHeight="1">
      <c r="A66" s="18"/>
      <c r="B66" s="18"/>
      <c r="C66" s="18"/>
      <c r="D66" s="18"/>
      <c r="E66" s="18"/>
    </row>
    <row r="67" spans="1:5" ht="12.75">
      <c r="A67" s="18"/>
      <c r="B67" s="18"/>
      <c r="C67" s="18"/>
      <c r="D67" s="18"/>
      <c r="E67" s="18"/>
    </row>
    <row r="110" ht="13.5">
      <c r="B110" s="597"/>
    </row>
    <row r="125" ht="13.5">
      <c r="B125" s="597"/>
    </row>
    <row r="133" ht="13.5">
      <c r="B133" s="597"/>
    </row>
    <row r="139" ht="13.5">
      <c r="B139" s="597"/>
    </row>
    <row r="152" ht="13.5">
      <c r="B152" s="597"/>
    </row>
    <row r="160" ht="13.5">
      <c r="B160" s="597"/>
    </row>
    <row r="167" ht="13.5">
      <c r="B167" s="597"/>
    </row>
    <row r="174" ht="13.5">
      <c r="B174" s="597"/>
    </row>
    <row r="179" ht="13.5">
      <c r="B179" s="597"/>
    </row>
    <row r="191" ht="13.5">
      <c r="B191" s="597"/>
    </row>
    <row r="211" spans="3:6" ht="12.75">
      <c r="C211" s="426"/>
      <c r="D211" s="426"/>
      <c r="E211" s="426"/>
      <c r="F211" s="426"/>
    </row>
  </sheetData>
  <sheetProtection/>
  <mergeCells count="18">
    <mergeCell ref="B43:D43"/>
    <mergeCell ref="B16:D16"/>
    <mergeCell ref="B17:D17"/>
    <mergeCell ref="B23:D23"/>
    <mergeCell ref="B24:D24"/>
    <mergeCell ref="A1:D1"/>
    <mergeCell ref="A2:D2"/>
    <mergeCell ref="A3:D3"/>
    <mergeCell ref="B6:D6"/>
    <mergeCell ref="B7:D7"/>
    <mergeCell ref="B40:D40"/>
    <mergeCell ref="A36:A38"/>
    <mergeCell ref="A31:A34"/>
    <mergeCell ref="B29:D29"/>
    <mergeCell ref="C30:D30"/>
    <mergeCell ref="B35:D35"/>
    <mergeCell ref="B8:D8"/>
    <mergeCell ref="B11:D11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37.28125" style="0" customWidth="1"/>
    <col min="4" max="4" width="11.140625" style="0" customWidth="1"/>
    <col min="5" max="5" width="7.421875" style="0" customWidth="1"/>
  </cols>
  <sheetData>
    <row r="1" spans="2:5" ht="12.75">
      <c r="B1" s="687" t="s">
        <v>389</v>
      </c>
      <c r="C1" s="687"/>
      <c r="D1" s="687"/>
      <c r="E1" s="687"/>
    </row>
    <row r="2" spans="2:5" ht="12.75">
      <c r="B2" s="625" t="s">
        <v>579</v>
      </c>
      <c r="C2" s="625"/>
      <c r="D2" s="625"/>
      <c r="E2" s="625"/>
    </row>
    <row r="3" spans="2:5" ht="12.75">
      <c r="B3" s="688" t="s">
        <v>395</v>
      </c>
      <c r="C3" s="689"/>
      <c r="D3" s="689"/>
      <c r="E3" s="689"/>
    </row>
    <row r="4" spans="2:5" ht="13.5" thickBot="1">
      <c r="B4" s="177"/>
      <c r="C4" s="138"/>
      <c r="D4" s="192" t="s">
        <v>216</v>
      </c>
      <c r="E4" s="191" t="s">
        <v>398</v>
      </c>
    </row>
    <row r="5" spans="1:5" ht="13.5" thickTop="1">
      <c r="A5" s="690" t="s">
        <v>399</v>
      </c>
      <c r="B5" s="692" t="s">
        <v>232</v>
      </c>
      <c r="C5" s="692" t="s">
        <v>396</v>
      </c>
      <c r="D5" s="692" t="s">
        <v>397</v>
      </c>
      <c r="E5" s="694"/>
    </row>
    <row r="6" spans="1:5" ht="12.75">
      <c r="A6" s="691"/>
      <c r="B6" s="693"/>
      <c r="C6" s="693"/>
      <c r="D6" s="693"/>
      <c r="E6" s="695"/>
    </row>
    <row r="7" spans="1:5" ht="25.5" customHeight="1">
      <c r="A7" s="193" t="s">
        <v>5</v>
      </c>
      <c r="B7" s="194" t="s">
        <v>400</v>
      </c>
      <c r="C7" s="195" t="s">
        <v>401</v>
      </c>
      <c r="D7" s="697">
        <v>500</v>
      </c>
      <c r="E7" s="698"/>
    </row>
    <row r="8" spans="1:5" ht="12.75">
      <c r="A8" s="193" t="s">
        <v>9</v>
      </c>
      <c r="B8" s="194" t="s">
        <v>524</v>
      </c>
      <c r="C8" s="195"/>
      <c r="D8" s="697">
        <v>89234</v>
      </c>
      <c r="E8" s="698"/>
    </row>
    <row r="9" spans="1:5" ht="12.75">
      <c r="A9" s="190" t="s">
        <v>80</v>
      </c>
      <c r="B9" s="699"/>
      <c r="C9" s="196" t="s">
        <v>403</v>
      </c>
      <c r="D9" s="703">
        <v>645</v>
      </c>
      <c r="E9" s="704"/>
    </row>
    <row r="10" spans="1:5" ht="12.75">
      <c r="A10" s="190" t="s">
        <v>83</v>
      </c>
      <c r="B10" s="699"/>
      <c r="C10" s="196" t="s">
        <v>404</v>
      </c>
      <c r="D10" s="701">
        <v>874</v>
      </c>
      <c r="E10" s="702"/>
    </row>
    <row r="11" spans="1:5" ht="15" customHeight="1">
      <c r="A11" s="190" t="s">
        <v>84</v>
      </c>
      <c r="B11" s="699"/>
      <c r="C11" s="196" t="s">
        <v>435</v>
      </c>
      <c r="D11" s="701">
        <v>5482</v>
      </c>
      <c r="E11" s="702"/>
    </row>
    <row r="12" spans="1:5" ht="12.75">
      <c r="A12" s="190" t="s">
        <v>86</v>
      </c>
      <c r="B12" s="699"/>
      <c r="C12" s="196" t="s">
        <v>405</v>
      </c>
      <c r="D12" s="701">
        <v>195</v>
      </c>
      <c r="E12" s="702"/>
    </row>
    <row r="13" spans="1:5" ht="12.75">
      <c r="A13" s="197" t="s">
        <v>88</v>
      </c>
      <c r="B13" s="700"/>
      <c r="C13" s="196" t="s">
        <v>406</v>
      </c>
      <c r="D13" s="701">
        <v>686</v>
      </c>
      <c r="E13" s="707"/>
    </row>
    <row r="14" spans="1:5" ht="13.5" thickBot="1">
      <c r="A14" s="197" t="s">
        <v>90</v>
      </c>
      <c r="B14" s="700"/>
      <c r="C14" s="497" t="s">
        <v>523</v>
      </c>
      <c r="D14" s="498"/>
      <c r="E14" s="499">
        <v>81352</v>
      </c>
    </row>
    <row r="15" spans="1:5" ht="21" customHeight="1" thickBot="1" thickTop="1">
      <c r="A15" s="183" t="s">
        <v>93</v>
      </c>
      <c r="B15" s="184" t="s">
        <v>402</v>
      </c>
      <c r="C15" s="184"/>
      <c r="D15" s="705">
        <f>D7+D8</f>
        <v>89734</v>
      </c>
      <c r="E15" s="706"/>
    </row>
    <row r="16" spans="4:5" ht="13.5" thickTop="1">
      <c r="D16" s="696"/>
      <c r="E16" s="696"/>
    </row>
  </sheetData>
  <sheetProtection/>
  <mergeCells count="17">
    <mergeCell ref="D16:E16"/>
    <mergeCell ref="D8:E8"/>
    <mergeCell ref="B9:B14"/>
    <mergeCell ref="D11:E11"/>
    <mergeCell ref="D12:E12"/>
    <mergeCell ref="D7:E7"/>
    <mergeCell ref="D9:E9"/>
    <mergeCell ref="D15:E15"/>
    <mergeCell ref="D10:E10"/>
    <mergeCell ref="D13:E13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20" customWidth="1"/>
    <col min="2" max="2" width="32.28125" style="121" customWidth="1"/>
    <col min="3" max="7" width="11.00390625" style="121" customWidth="1"/>
    <col min="8" max="8" width="11.8515625" style="121" customWidth="1"/>
    <col min="9" max="16384" width="8.00390625" style="121" customWidth="1"/>
  </cols>
  <sheetData>
    <row r="1" spans="1:8" ht="12.75" customHeight="1">
      <c r="A1" s="687" t="s">
        <v>394</v>
      </c>
      <c r="B1" s="687"/>
      <c r="C1" s="687"/>
      <c r="D1" s="687"/>
      <c r="E1" s="687"/>
      <c r="F1" s="687"/>
      <c r="G1" s="687"/>
      <c r="H1" s="687"/>
    </row>
    <row r="2" spans="1:8" ht="12.75">
      <c r="A2" s="625" t="s">
        <v>579</v>
      </c>
      <c r="B2" s="625"/>
      <c r="C2" s="625"/>
      <c r="D2" s="625"/>
      <c r="E2" s="625"/>
      <c r="F2" s="625"/>
      <c r="G2" s="625"/>
      <c r="H2" s="625"/>
    </row>
    <row r="3" spans="1:8" ht="12.75">
      <c r="A3" s="708" t="s">
        <v>334</v>
      </c>
      <c r="B3" s="709"/>
      <c r="C3" s="709"/>
      <c r="D3" s="709"/>
      <c r="E3" s="709"/>
      <c r="F3" s="709"/>
      <c r="G3" s="709"/>
      <c r="H3" s="709"/>
    </row>
    <row r="4" spans="1:8" ht="12.75">
      <c r="A4" s="708" t="s">
        <v>335</v>
      </c>
      <c r="B4" s="709"/>
      <c r="C4" s="709"/>
      <c r="D4" s="709"/>
      <c r="E4" s="709"/>
      <c r="F4" s="709"/>
      <c r="G4" s="709"/>
      <c r="H4" s="709"/>
    </row>
    <row r="5" ht="15" thickBot="1">
      <c r="H5" s="122" t="s">
        <v>407</v>
      </c>
    </row>
    <row r="6" spans="1:8" s="129" customFormat="1" ht="12.75" customHeight="1">
      <c r="A6" s="123"/>
      <c r="B6" s="124" t="s">
        <v>327</v>
      </c>
      <c r="C6" s="125" t="s">
        <v>328</v>
      </c>
      <c r="D6" s="126" t="s">
        <v>329</v>
      </c>
      <c r="E6" s="127"/>
      <c r="F6" s="127"/>
      <c r="G6" s="128"/>
      <c r="H6" s="124" t="s">
        <v>330</v>
      </c>
    </row>
    <row r="7" spans="1:8" s="136" customFormat="1" ht="15" customHeight="1" thickBot="1">
      <c r="A7" s="199" t="s">
        <v>76</v>
      </c>
      <c r="B7" s="130" t="s">
        <v>331</v>
      </c>
      <c r="C7" s="131" t="s">
        <v>325</v>
      </c>
      <c r="D7" s="132" t="s">
        <v>336</v>
      </c>
      <c r="E7" s="133" t="s">
        <v>419</v>
      </c>
      <c r="F7" s="133" t="s">
        <v>532</v>
      </c>
      <c r="G7" s="134" t="s">
        <v>533</v>
      </c>
      <c r="H7" s="135" t="s">
        <v>332</v>
      </c>
    </row>
    <row r="8" spans="1:19" ht="27" customHeight="1" thickBot="1">
      <c r="A8" s="365" t="s">
        <v>5</v>
      </c>
      <c r="B8" s="366" t="s">
        <v>333</v>
      </c>
      <c r="C8" s="354"/>
      <c r="D8" s="357">
        <f>SUM(D4:D9)</f>
        <v>0</v>
      </c>
      <c r="E8" s="357"/>
      <c r="F8" s="357"/>
      <c r="G8" s="357"/>
      <c r="H8" s="367"/>
      <c r="J8" s="169"/>
      <c r="K8" s="169"/>
      <c r="N8" s="169"/>
      <c r="O8" s="169"/>
      <c r="R8" s="169"/>
      <c r="S8" s="169"/>
    </row>
    <row r="9" spans="1:8" ht="18" customHeight="1">
      <c r="A9" s="363" t="s">
        <v>83</v>
      </c>
      <c r="B9" s="175" t="s">
        <v>326</v>
      </c>
      <c r="C9" s="172">
        <v>2003</v>
      </c>
      <c r="D9" s="356">
        <v>12636</v>
      </c>
      <c r="E9" s="356">
        <v>12069</v>
      </c>
      <c r="F9" s="356">
        <v>11569</v>
      </c>
      <c r="G9" s="356">
        <v>43863</v>
      </c>
      <c r="H9" s="364">
        <f aca="true" t="shared" si="0" ref="H9:H16">SUM(D9:G9)</f>
        <v>80137</v>
      </c>
    </row>
    <row r="10" spans="1:8" ht="18" customHeight="1">
      <c r="A10" s="363" t="s">
        <v>84</v>
      </c>
      <c r="B10" s="175" t="s">
        <v>418</v>
      </c>
      <c r="C10" s="172">
        <v>2007</v>
      </c>
      <c r="D10" s="356">
        <v>2325</v>
      </c>
      <c r="E10" s="356">
        <v>2325</v>
      </c>
      <c r="F10" s="356">
        <v>775</v>
      </c>
      <c r="G10" s="356"/>
      <c r="H10" s="364">
        <f t="shared" si="0"/>
        <v>5425</v>
      </c>
    </row>
    <row r="11" spans="1:8" ht="18" customHeight="1">
      <c r="A11" s="363" t="s">
        <v>86</v>
      </c>
      <c r="B11" s="175" t="s">
        <v>417</v>
      </c>
      <c r="C11" s="172">
        <v>2004</v>
      </c>
      <c r="D11" s="356">
        <v>732</v>
      </c>
      <c r="E11" s="356">
        <v>244</v>
      </c>
      <c r="F11" s="356"/>
      <c r="G11" s="356"/>
      <c r="H11" s="364">
        <f t="shared" si="0"/>
        <v>976</v>
      </c>
    </row>
    <row r="12" spans="1:8" ht="18" customHeight="1">
      <c r="A12" s="363" t="s">
        <v>88</v>
      </c>
      <c r="B12" s="175" t="s">
        <v>416</v>
      </c>
      <c r="C12" s="172">
        <v>2004</v>
      </c>
      <c r="D12" s="356">
        <v>653</v>
      </c>
      <c r="E12" s="356">
        <v>653</v>
      </c>
      <c r="F12" s="356">
        <v>163</v>
      </c>
      <c r="G12" s="356"/>
      <c r="H12" s="364">
        <f t="shared" si="0"/>
        <v>1469</v>
      </c>
    </row>
    <row r="13" spans="1:8" ht="18" customHeight="1">
      <c r="A13" s="363" t="s">
        <v>90</v>
      </c>
      <c r="B13" s="175" t="s">
        <v>415</v>
      </c>
      <c r="C13" s="172">
        <v>2006</v>
      </c>
      <c r="D13" s="356">
        <v>784</v>
      </c>
      <c r="E13" s="356">
        <v>784</v>
      </c>
      <c r="F13" s="356">
        <v>784</v>
      </c>
      <c r="G13" s="356">
        <v>523</v>
      </c>
      <c r="H13" s="364">
        <f t="shared" si="0"/>
        <v>2875</v>
      </c>
    </row>
    <row r="14" spans="1:8" ht="18" customHeight="1">
      <c r="A14" s="363" t="s">
        <v>93</v>
      </c>
      <c r="B14" s="175" t="s">
        <v>414</v>
      </c>
      <c r="C14" s="172">
        <v>2006</v>
      </c>
      <c r="D14" s="356">
        <v>876</v>
      </c>
      <c r="E14" s="356">
        <v>876</v>
      </c>
      <c r="F14" s="356">
        <v>876</v>
      </c>
      <c r="G14" s="356">
        <v>2628</v>
      </c>
      <c r="H14" s="364">
        <f t="shared" si="0"/>
        <v>5256</v>
      </c>
    </row>
    <row r="15" spans="1:8" ht="18" customHeight="1">
      <c r="A15" s="500" t="s">
        <v>95</v>
      </c>
      <c r="B15" s="501" t="s">
        <v>534</v>
      </c>
      <c r="C15" s="172">
        <v>2007</v>
      </c>
      <c r="D15" s="356">
        <v>26759</v>
      </c>
      <c r="E15" s="356">
        <v>68219</v>
      </c>
      <c r="F15" s="356">
        <v>68219</v>
      </c>
      <c r="G15" s="356">
        <v>844403</v>
      </c>
      <c r="H15" s="364">
        <f t="shared" si="0"/>
        <v>1007600</v>
      </c>
    </row>
    <row r="16" spans="1:8" ht="18" customHeight="1" thickBot="1">
      <c r="A16" s="500" t="s">
        <v>97</v>
      </c>
      <c r="B16" s="502" t="s">
        <v>448</v>
      </c>
      <c r="C16" s="503">
        <v>2007</v>
      </c>
      <c r="D16" s="504">
        <v>35346</v>
      </c>
      <c r="E16" s="504">
        <v>88672</v>
      </c>
      <c r="F16" s="504">
        <v>88672</v>
      </c>
      <c r="G16" s="504">
        <v>1137310</v>
      </c>
      <c r="H16" s="364">
        <f t="shared" si="0"/>
        <v>1350000</v>
      </c>
    </row>
    <row r="17" spans="1:8" ht="17.25" customHeight="1" thickBot="1">
      <c r="A17" s="198" t="s">
        <v>193</v>
      </c>
      <c r="B17" s="137" t="s">
        <v>483</v>
      </c>
      <c r="C17" s="358"/>
      <c r="D17" s="355">
        <f>SUM(D9:D16)</f>
        <v>80111</v>
      </c>
      <c r="E17" s="355">
        <f>SUM(E9:E16)</f>
        <v>173842</v>
      </c>
      <c r="F17" s="355">
        <f>SUM(F9:F16)</f>
        <v>171058</v>
      </c>
      <c r="G17" s="355">
        <f>SUM(G9:G16)</f>
        <v>2028727</v>
      </c>
      <c r="H17" s="355">
        <f>SUM(H9:H16)</f>
        <v>2453738</v>
      </c>
    </row>
    <row r="18" ht="12.75"/>
    <row r="19" ht="12.75"/>
    <row r="20" ht="12.75">
      <c r="B20" s="169"/>
    </row>
    <row r="21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PageLayoutView="0" workbookViewId="0" topLeftCell="A9">
      <selection activeCell="C30" sqref="C30"/>
    </sheetView>
  </sheetViews>
  <sheetFormatPr defaultColWidth="9.140625" defaultRowHeight="12.75"/>
  <cols>
    <col min="1" max="1" width="39.8515625" style="0" customWidth="1"/>
    <col min="2" max="2" width="14.00390625" style="0" customWidth="1"/>
    <col min="3" max="3" width="11.57421875" style="0" customWidth="1"/>
    <col min="4" max="4" width="12.421875" style="0" hidden="1" customWidth="1"/>
    <col min="5" max="5" width="11.8515625" style="0" customWidth="1"/>
  </cols>
  <sheetData>
    <row r="1" spans="1:5" ht="17.25" thickBot="1" thickTop="1">
      <c r="A1" s="710" t="s">
        <v>525</v>
      </c>
      <c r="B1" s="711"/>
      <c r="C1" s="711"/>
      <c r="D1" s="602"/>
      <c r="E1" s="43"/>
    </row>
    <row r="2" spans="1:5" ht="13.5" thickTop="1">
      <c r="A2" s="712" t="s">
        <v>581</v>
      </c>
      <c r="B2" s="713"/>
      <c r="C2" s="714"/>
      <c r="D2" s="603"/>
      <c r="E2" s="46"/>
    </row>
    <row r="3" spans="1:5" ht="15.75">
      <c r="A3" s="719" t="s">
        <v>223</v>
      </c>
      <c r="B3" s="720"/>
      <c r="C3" s="721"/>
      <c r="D3" s="584"/>
      <c r="E3" s="42"/>
    </row>
    <row r="4" spans="1:5" ht="21" customHeight="1">
      <c r="A4" s="719" t="s">
        <v>449</v>
      </c>
      <c r="B4" s="720"/>
      <c r="C4" s="721"/>
      <c r="D4" s="584"/>
      <c r="E4" s="42"/>
    </row>
    <row r="5" spans="1:4" ht="15" customHeight="1">
      <c r="A5" s="725" t="s">
        <v>1</v>
      </c>
      <c r="B5" s="722" t="s">
        <v>450</v>
      </c>
      <c r="C5" s="724" t="s">
        <v>563</v>
      </c>
      <c r="D5" s="723"/>
    </row>
    <row r="6" spans="1:4" ht="15" customHeight="1">
      <c r="A6" s="725"/>
      <c r="B6" s="722"/>
      <c r="C6" s="724"/>
      <c r="D6" s="723"/>
    </row>
    <row r="7" spans="1:4" ht="15" customHeight="1">
      <c r="A7" s="715" t="s">
        <v>2</v>
      </c>
      <c r="B7" s="716"/>
      <c r="C7" s="716"/>
      <c r="D7" s="717"/>
    </row>
    <row r="8" spans="1:4" ht="15" customHeight="1">
      <c r="A8" s="202" t="s">
        <v>199</v>
      </c>
      <c r="B8" s="50">
        <v>500</v>
      </c>
      <c r="C8" s="50">
        <v>500</v>
      </c>
      <c r="D8" s="600"/>
    </row>
    <row r="9" spans="1:4" ht="15" customHeight="1">
      <c r="A9" s="202" t="s">
        <v>200</v>
      </c>
      <c r="B9" s="50">
        <v>640</v>
      </c>
      <c r="C9" s="50">
        <v>640</v>
      </c>
      <c r="D9" s="600"/>
    </row>
    <row r="10" spans="1:4" ht="15" customHeight="1">
      <c r="A10" s="203" t="s">
        <v>107</v>
      </c>
      <c r="B10" s="204">
        <f>SUM(B8:B9)</f>
        <v>1140</v>
      </c>
      <c r="C10" s="204">
        <f>SUM(C8:C9)</f>
        <v>1140</v>
      </c>
      <c r="D10" s="601">
        <f>SUM(D8:D9)</f>
        <v>0</v>
      </c>
    </row>
    <row r="11" spans="1:4" ht="15" customHeight="1">
      <c r="A11" s="726"/>
      <c r="B11" s="727"/>
      <c r="C11" s="727"/>
      <c r="D11" s="728"/>
    </row>
    <row r="12" spans="1:4" ht="15" customHeight="1">
      <c r="A12" s="715" t="s">
        <v>42</v>
      </c>
      <c r="B12" s="716"/>
      <c r="C12" s="716"/>
      <c r="D12" s="717"/>
    </row>
    <row r="13" spans="1:4" ht="15" customHeight="1">
      <c r="A13" s="202" t="s">
        <v>201</v>
      </c>
      <c r="B13" s="50">
        <v>290</v>
      </c>
      <c r="C13" s="50">
        <v>290</v>
      </c>
      <c r="D13" s="600"/>
    </row>
    <row r="14" spans="1:4" ht="15" customHeight="1">
      <c r="A14" s="202" t="s">
        <v>202</v>
      </c>
      <c r="B14" s="50">
        <v>400</v>
      </c>
      <c r="C14" s="50">
        <v>400</v>
      </c>
      <c r="D14" s="600"/>
    </row>
    <row r="15" spans="1:4" ht="27" customHeight="1">
      <c r="A15" s="202" t="s">
        <v>411</v>
      </c>
      <c r="B15" s="50"/>
      <c r="C15" s="50"/>
      <c r="D15" s="604"/>
    </row>
    <row r="16" spans="1:4" ht="23.25" customHeight="1">
      <c r="A16" s="202" t="s">
        <v>210</v>
      </c>
      <c r="B16" s="50"/>
      <c r="C16" s="50"/>
      <c r="D16" s="604"/>
    </row>
    <row r="17" spans="1:4" ht="15" customHeight="1">
      <c r="A17" s="202"/>
      <c r="B17" s="50"/>
      <c r="C17" s="50"/>
      <c r="D17" s="604"/>
    </row>
    <row r="18" spans="1:4" ht="15" customHeight="1">
      <c r="A18" s="202" t="s">
        <v>203</v>
      </c>
      <c r="B18" s="50">
        <v>450</v>
      </c>
      <c r="C18" s="50">
        <v>450</v>
      </c>
      <c r="D18" s="604"/>
    </row>
    <row r="19" spans="1:4" ht="15" customHeight="1">
      <c r="A19" s="202" t="s">
        <v>214</v>
      </c>
      <c r="B19" s="718"/>
      <c r="C19" s="718"/>
      <c r="D19" s="718"/>
    </row>
    <row r="20" spans="1:4" ht="15" customHeight="1">
      <c r="A20" s="49" t="s">
        <v>204</v>
      </c>
      <c r="B20" s="50">
        <v>30</v>
      </c>
      <c r="C20" s="50">
        <v>30</v>
      </c>
      <c r="D20" s="604"/>
    </row>
    <row r="21" spans="1:4" ht="15" customHeight="1">
      <c r="A21" s="49" t="s">
        <v>205</v>
      </c>
      <c r="B21" s="50">
        <v>30</v>
      </c>
      <c r="C21" s="50">
        <v>30</v>
      </c>
      <c r="D21" s="604"/>
    </row>
    <row r="22" spans="1:4" ht="15" customHeight="1">
      <c r="A22" s="49" t="s">
        <v>211</v>
      </c>
      <c r="B22" s="50">
        <v>30</v>
      </c>
      <c r="C22" s="50">
        <v>30</v>
      </c>
      <c r="D22" s="604"/>
    </row>
    <row r="23" spans="1:4" ht="15" customHeight="1">
      <c r="A23" s="49" t="s">
        <v>206</v>
      </c>
      <c r="B23" s="50">
        <v>20</v>
      </c>
      <c r="C23" s="50">
        <v>20</v>
      </c>
      <c r="D23" s="604"/>
    </row>
    <row r="24" spans="1:4" ht="15" customHeight="1">
      <c r="A24" s="49" t="s">
        <v>137</v>
      </c>
      <c r="B24" s="50">
        <v>20</v>
      </c>
      <c r="C24" s="50">
        <v>20</v>
      </c>
      <c r="D24" s="604"/>
    </row>
    <row r="25" spans="1:4" ht="15" customHeight="1">
      <c r="A25" s="49" t="s">
        <v>138</v>
      </c>
      <c r="B25" s="50">
        <v>150</v>
      </c>
      <c r="C25" s="50">
        <v>150</v>
      </c>
      <c r="D25" s="604"/>
    </row>
    <row r="26" spans="1:4" ht="15" customHeight="1">
      <c r="A26" s="49" t="s">
        <v>207</v>
      </c>
      <c r="B26" s="50">
        <v>50</v>
      </c>
      <c r="C26" s="50">
        <v>50</v>
      </c>
      <c r="D26" s="604"/>
    </row>
    <row r="27" spans="1:4" ht="15" customHeight="1">
      <c r="A27" s="49" t="s">
        <v>208</v>
      </c>
      <c r="B27" s="50">
        <v>120</v>
      </c>
      <c r="C27" s="50">
        <v>120</v>
      </c>
      <c r="D27" s="604"/>
    </row>
    <row r="28" spans="1:4" ht="15" customHeight="1" thickBot="1">
      <c r="A28" s="205" t="s">
        <v>209</v>
      </c>
      <c r="B28" s="206">
        <f>B13+B14+B15+B16+B18</f>
        <v>1140</v>
      </c>
      <c r="C28" s="206">
        <f>C13+C14+C15+C16+C18</f>
        <v>1140</v>
      </c>
      <c r="D28" s="206"/>
    </row>
    <row r="29" spans="2:5" ht="16.5" thickTop="1">
      <c r="B29" s="8"/>
      <c r="C29" s="11"/>
      <c r="D29" s="8"/>
      <c r="E29" s="8"/>
    </row>
    <row r="30" ht="39.75" customHeight="1"/>
    <row r="31" ht="15" customHeight="1"/>
    <row r="32" ht="25.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2" ht="42" customHeight="1"/>
    <row r="43" ht="42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5" ht="43.5" customHeight="1"/>
    <row r="56" ht="22.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12">
    <mergeCell ref="A11:D11"/>
    <mergeCell ref="A12:D12"/>
    <mergeCell ref="A1:C1"/>
    <mergeCell ref="A2:C2"/>
    <mergeCell ref="A7:D7"/>
    <mergeCell ref="B19:D19"/>
    <mergeCell ref="A3:C3"/>
    <mergeCell ref="A4:C4"/>
    <mergeCell ref="B5:B6"/>
    <mergeCell ref="D5:D6"/>
    <mergeCell ref="C5:C6"/>
    <mergeCell ref="A5:A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0">
      <selection activeCell="K25" sqref="K25"/>
    </sheetView>
  </sheetViews>
  <sheetFormatPr defaultColWidth="8.00390625" defaultRowHeight="12.75"/>
  <cols>
    <col min="1" max="1" width="5.421875" style="103" customWidth="1"/>
    <col min="2" max="2" width="24.57421875" style="112" customWidth="1"/>
    <col min="3" max="3" width="7.140625" style="112" customWidth="1"/>
    <col min="4" max="4" width="7.421875" style="112" customWidth="1"/>
    <col min="5" max="5" width="7.28125" style="112" customWidth="1"/>
    <col min="6" max="6" width="7.57421875" style="112" customWidth="1"/>
    <col min="7" max="7" width="7.421875" style="112" customWidth="1"/>
    <col min="8" max="8" width="8.8515625" style="112" customWidth="1"/>
    <col min="9" max="9" width="8.00390625" style="112" customWidth="1"/>
    <col min="10" max="10" width="7.421875" style="112" customWidth="1"/>
    <col min="11" max="11" width="9.140625" style="112" customWidth="1"/>
    <col min="12" max="12" width="8.140625" style="112" customWidth="1"/>
    <col min="13" max="13" width="9.421875" style="112" customWidth="1"/>
    <col min="14" max="14" width="8.421875" style="112" customWidth="1"/>
    <col min="15" max="15" width="10.140625" style="103" customWidth="1"/>
    <col min="16" max="16" width="14.140625" style="112" customWidth="1"/>
    <col min="17" max="16384" width="8.00390625" style="112" customWidth="1"/>
  </cols>
  <sheetData>
    <row r="1" spans="1:15" ht="15.75">
      <c r="A1" s="729" t="s">
        <v>526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5" ht="12.75" customHeight="1">
      <c r="A2" s="625" t="s">
        <v>580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</row>
    <row r="3" spans="1:15" ht="12.75" customHeight="1" thickBot="1">
      <c r="A3" s="730" t="s">
        <v>531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</row>
    <row r="4" spans="1:15" s="103" customFormat="1" ht="26.25" customHeight="1" thickTop="1">
      <c r="A4" s="100" t="s">
        <v>293</v>
      </c>
      <c r="B4" s="101" t="s">
        <v>232</v>
      </c>
      <c r="C4" s="101" t="s">
        <v>294</v>
      </c>
      <c r="D4" s="101" t="s">
        <v>295</v>
      </c>
      <c r="E4" s="101" t="s">
        <v>296</v>
      </c>
      <c r="F4" s="101" t="s">
        <v>297</v>
      </c>
      <c r="G4" s="101" t="s">
        <v>298</v>
      </c>
      <c r="H4" s="101" t="s">
        <v>299</v>
      </c>
      <c r="I4" s="101" t="s">
        <v>300</v>
      </c>
      <c r="J4" s="101" t="s">
        <v>301</v>
      </c>
      <c r="K4" s="101" t="s">
        <v>302</v>
      </c>
      <c r="L4" s="101" t="s">
        <v>303</v>
      </c>
      <c r="M4" s="101" t="s">
        <v>304</v>
      </c>
      <c r="N4" s="101" t="s">
        <v>305</v>
      </c>
      <c r="O4" s="102" t="s">
        <v>100</v>
      </c>
    </row>
    <row r="5" spans="1:15" s="105" customFormat="1" ht="18" customHeight="1">
      <c r="A5" s="113" t="s">
        <v>5</v>
      </c>
      <c r="B5" s="104" t="s">
        <v>306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>
        <f aca="true" t="shared" si="0" ref="O5:O28">SUM(C5:N5)</f>
        <v>0</v>
      </c>
    </row>
    <row r="6" spans="1:16" s="106" customFormat="1" ht="15.75">
      <c r="A6" s="113" t="s">
        <v>9</v>
      </c>
      <c r="B6" s="116" t="s">
        <v>4</v>
      </c>
      <c r="C6" s="117">
        <v>85000</v>
      </c>
      <c r="D6" s="117">
        <v>85000</v>
      </c>
      <c r="E6" s="117">
        <v>230000</v>
      </c>
      <c r="F6" s="117">
        <v>90000</v>
      </c>
      <c r="G6" s="117">
        <v>85000</v>
      </c>
      <c r="H6" s="117">
        <v>105000</v>
      </c>
      <c r="I6" s="117">
        <v>105600</v>
      </c>
      <c r="J6" s="117">
        <v>112500</v>
      </c>
      <c r="K6" s="117">
        <v>212000</v>
      </c>
      <c r="L6" s="117">
        <v>114500</v>
      </c>
      <c r="M6" s="117">
        <v>89540</v>
      </c>
      <c r="N6" s="117">
        <v>101651</v>
      </c>
      <c r="O6" s="115">
        <f t="shared" si="0"/>
        <v>1415791</v>
      </c>
      <c r="P6" s="181"/>
    </row>
    <row r="7" spans="1:16" s="106" customFormat="1" ht="15.75">
      <c r="A7" s="113" t="s">
        <v>80</v>
      </c>
      <c r="B7" s="116" t="s">
        <v>15</v>
      </c>
      <c r="C7" s="117">
        <v>120000</v>
      </c>
      <c r="D7" s="117">
        <v>120000</v>
      </c>
      <c r="E7" s="117">
        <v>120000</v>
      </c>
      <c r="F7" s="117">
        <v>135559</v>
      </c>
      <c r="G7" s="117">
        <v>120670</v>
      </c>
      <c r="H7" s="117">
        <v>120000</v>
      </c>
      <c r="I7" s="117">
        <v>120000</v>
      </c>
      <c r="J7" s="117">
        <v>120000</v>
      </c>
      <c r="K7" s="117">
        <v>121000</v>
      </c>
      <c r="L7" s="117">
        <v>122000</v>
      </c>
      <c r="M7" s="117">
        <v>122000</v>
      </c>
      <c r="N7" s="117">
        <v>122000</v>
      </c>
      <c r="O7" s="115">
        <f t="shared" si="0"/>
        <v>1463229</v>
      </c>
      <c r="P7" s="181"/>
    </row>
    <row r="8" spans="1:16" s="106" customFormat="1" ht="15.75">
      <c r="A8" s="113" t="s">
        <v>83</v>
      </c>
      <c r="B8" s="116" t="s">
        <v>307</v>
      </c>
      <c r="C8" s="117">
        <v>1500</v>
      </c>
      <c r="D8" s="117">
        <v>3200</v>
      </c>
      <c r="E8" s="117">
        <v>151600</v>
      </c>
      <c r="F8" s="117">
        <v>90401</v>
      </c>
      <c r="G8" s="117">
        <v>14200</v>
      </c>
      <c r="H8" s="117">
        <v>26900</v>
      </c>
      <c r="I8" s="117">
        <v>6500</v>
      </c>
      <c r="J8" s="117">
        <v>24800</v>
      </c>
      <c r="K8" s="117">
        <v>24900</v>
      </c>
      <c r="L8" s="117">
        <v>55100</v>
      </c>
      <c r="M8" s="117">
        <v>50033</v>
      </c>
      <c r="N8" s="117">
        <v>53883</v>
      </c>
      <c r="O8" s="115">
        <f t="shared" si="0"/>
        <v>503017</v>
      </c>
      <c r="P8" s="181"/>
    </row>
    <row r="9" spans="1:16" s="106" customFormat="1" ht="15.75">
      <c r="A9" s="113" t="s">
        <v>84</v>
      </c>
      <c r="B9" s="116" t="s">
        <v>308</v>
      </c>
      <c r="C9" s="117">
        <v>159160</v>
      </c>
      <c r="D9" s="117">
        <v>169160</v>
      </c>
      <c r="E9" s="117">
        <v>159160</v>
      </c>
      <c r="F9" s="117">
        <v>162000</v>
      </c>
      <c r="G9" s="117">
        <v>159160</v>
      </c>
      <c r="H9" s="117">
        <v>159160</v>
      </c>
      <c r="I9" s="117">
        <v>170000</v>
      </c>
      <c r="J9" s="117">
        <v>159160</v>
      </c>
      <c r="K9" s="117">
        <v>205271</v>
      </c>
      <c r="L9" s="117">
        <v>159160</v>
      </c>
      <c r="M9" s="117">
        <v>170000</v>
      </c>
      <c r="N9" s="117">
        <v>159160</v>
      </c>
      <c r="O9" s="115">
        <f t="shared" si="0"/>
        <v>1990551</v>
      </c>
      <c r="P9" s="181"/>
    </row>
    <row r="10" spans="1:16" s="106" customFormat="1" ht="15.75">
      <c r="A10" s="113" t="s">
        <v>86</v>
      </c>
      <c r="B10" s="116" t="s">
        <v>309</v>
      </c>
      <c r="C10" s="117"/>
      <c r="D10" s="117"/>
      <c r="E10" s="117"/>
      <c r="F10" s="117">
        <v>91159</v>
      </c>
      <c r="G10" s="117">
        <v>150000</v>
      </c>
      <c r="H10" s="117"/>
      <c r="I10" s="117"/>
      <c r="J10" s="117"/>
      <c r="K10" s="117">
        <v>1235635</v>
      </c>
      <c r="L10" s="117"/>
      <c r="M10" s="117">
        <v>1101700</v>
      </c>
      <c r="N10" s="117">
        <v>300000</v>
      </c>
      <c r="O10" s="115">
        <f t="shared" si="0"/>
        <v>2878494</v>
      </c>
      <c r="P10" s="181"/>
    </row>
    <row r="11" spans="1:16" s="106" customFormat="1" ht="15.75">
      <c r="A11" s="113" t="s">
        <v>88</v>
      </c>
      <c r="B11" s="116" t="s">
        <v>310</v>
      </c>
      <c r="C11" s="117">
        <v>880</v>
      </c>
      <c r="D11" s="117">
        <v>880</v>
      </c>
      <c r="E11" s="117">
        <v>880</v>
      </c>
      <c r="F11" s="117">
        <v>880</v>
      </c>
      <c r="G11" s="117">
        <v>880</v>
      </c>
      <c r="H11" s="117">
        <v>880</v>
      </c>
      <c r="I11" s="117">
        <v>880</v>
      </c>
      <c r="J11" s="117">
        <v>880</v>
      </c>
      <c r="K11" s="117">
        <v>880</v>
      </c>
      <c r="L11" s="117">
        <v>880</v>
      </c>
      <c r="M11" s="117">
        <v>880</v>
      </c>
      <c r="N11" s="117">
        <v>870</v>
      </c>
      <c r="O11" s="115">
        <f t="shared" si="0"/>
        <v>10550</v>
      </c>
      <c r="P11" s="181"/>
    </row>
    <row r="12" spans="1:16" s="106" customFormat="1" ht="15.75">
      <c r="A12" s="113">
        <v>8</v>
      </c>
      <c r="B12" s="116" t="s">
        <v>37</v>
      </c>
      <c r="C12" s="117"/>
      <c r="D12" s="117">
        <v>100000</v>
      </c>
      <c r="E12" s="117"/>
      <c r="F12" s="117"/>
      <c r="G12" s="117">
        <v>50000</v>
      </c>
      <c r="H12" s="117"/>
      <c r="I12" s="117"/>
      <c r="J12" s="117">
        <v>100000</v>
      </c>
      <c r="K12" s="117"/>
      <c r="L12" s="117">
        <v>100000</v>
      </c>
      <c r="M12" s="117">
        <v>65000</v>
      </c>
      <c r="N12" s="117"/>
      <c r="O12" s="115">
        <f t="shared" si="0"/>
        <v>415000</v>
      </c>
      <c r="P12" s="181"/>
    </row>
    <row r="13" spans="1:16" s="106" customFormat="1" ht="15.75">
      <c r="A13" s="113" t="s">
        <v>93</v>
      </c>
      <c r="B13" s="116" t="s">
        <v>391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5"/>
      <c r="P13" s="181"/>
    </row>
    <row r="14" spans="1:16" s="106" customFormat="1" ht="16.5" thickBot="1">
      <c r="A14" s="113">
        <v>9</v>
      </c>
      <c r="B14" s="116" t="s">
        <v>311</v>
      </c>
      <c r="C14" s="117"/>
      <c r="D14" s="117"/>
      <c r="E14" s="117"/>
      <c r="F14" s="117"/>
      <c r="G14" s="117"/>
      <c r="H14" s="117">
        <v>43765</v>
      </c>
      <c r="I14" s="117"/>
      <c r="J14" s="117"/>
      <c r="K14" s="117"/>
      <c r="L14" s="117"/>
      <c r="M14" s="117"/>
      <c r="N14" s="117"/>
      <c r="O14" s="115">
        <f t="shared" si="0"/>
        <v>43765</v>
      </c>
      <c r="P14" s="181"/>
    </row>
    <row r="15" spans="1:16" s="105" customFormat="1" ht="20.25" customHeight="1" thickBot="1" thickTop="1">
      <c r="A15" s="118" t="s">
        <v>95</v>
      </c>
      <c r="B15" s="107" t="s">
        <v>312</v>
      </c>
      <c r="C15" s="108">
        <f aca="true" t="shared" si="1" ref="C15:N15">SUM(C6:C14)</f>
        <v>366540</v>
      </c>
      <c r="D15" s="108">
        <f t="shared" si="1"/>
        <v>478240</v>
      </c>
      <c r="E15" s="108">
        <f t="shared" si="1"/>
        <v>661640</v>
      </c>
      <c r="F15" s="108">
        <f t="shared" si="1"/>
        <v>569999</v>
      </c>
      <c r="G15" s="108">
        <f t="shared" si="1"/>
        <v>579910</v>
      </c>
      <c r="H15" s="108">
        <f t="shared" si="1"/>
        <v>455705</v>
      </c>
      <c r="I15" s="108">
        <f t="shared" si="1"/>
        <v>402980</v>
      </c>
      <c r="J15" s="108">
        <f t="shared" si="1"/>
        <v>517340</v>
      </c>
      <c r="K15" s="108">
        <f t="shared" si="1"/>
        <v>1799686</v>
      </c>
      <c r="L15" s="108">
        <f t="shared" si="1"/>
        <v>551640</v>
      </c>
      <c r="M15" s="108">
        <f t="shared" si="1"/>
        <v>1599153</v>
      </c>
      <c r="N15" s="108">
        <f t="shared" si="1"/>
        <v>737564</v>
      </c>
      <c r="O15" s="109">
        <f t="shared" si="0"/>
        <v>8720397</v>
      </c>
      <c r="P15" s="182"/>
    </row>
    <row r="16" spans="1:15" s="105" customFormat="1" ht="18.75" customHeight="1" thickTop="1">
      <c r="A16" s="113" t="s">
        <v>97</v>
      </c>
      <c r="B16" s="104" t="s">
        <v>42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>
        <f t="shared" si="0"/>
        <v>0</v>
      </c>
    </row>
    <row r="17" spans="1:16" s="106" customFormat="1" ht="15.75">
      <c r="A17" s="113" t="s">
        <v>98</v>
      </c>
      <c r="B17" s="116" t="s">
        <v>120</v>
      </c>
      <c r="C17" s="117">
        <v>303881</v>
      </c>
      <c r="D17" s="117">
        <v>202616</v>
      </c>
      <c r="E17" s="117">
        <v>202616</v>
      </c>
      <c r="F17" s="117">
        <v>202616</v>
      </c>
      <c r="G17" s="117">
        <v>202616</v>
      </c>
      <c r="H17" s="117">
        <v>202616</v>
      </c>
      <c r="I17" s="117">
        <v>202616</v>
      </c>
      <c r="J17" s="117">
        <v>202616</v>
      </c>
      <c r="K17" s="117">
        <v>202616</v>
      </c>
      <c r="L17" s="117">
        <v>202616</v>
      </c>
      <c r="M17" s="117">
        <v>202616</v>
      </c>
      <c r="N17" s="117">
        <v>202616</v>
      </c>
      <c r="O17" s="115">
        <f t="shared" si="0"/>
        <v>2532657</v>
      </c>
      <c r="P17" s="181"/>
    </row>
    <row r="18" spans="1:16" s="106" customFormat="1" ht="15.75">
      <c r="A18" s="113" t="s">
        <v>101</v>
      </c>
      <c r="B18" s="116" t="s">
        <v>313</v>
      </c>
      <c r="C18" s="117">
        <v>95151</v>
      </c>
      <c r="D18" s="117">
        <v>63483</v>
      </c>
      <c r="E18" s="117">
        <v>63483</v>
      </c>
      <c r="F18" s="117">
        <v>63483</v>
      </c>
      <c r="G18" s="117">
        <v>63483</v>
      </c>
      <c r="H18" s="117">
        <v>63483</v>
      </c>
      <c r="I18" s="117">
        <v>63483</v>
      </c>
      <c r="J18" s="117">
        <v>63483</v>
      </c>
      <c r="K18" s="117">
        <v>63483</v>
      </c>
      <c r="L18" s="117">
        <v>63483</v>
      </c>
      <c r="M18" s="117">
        <v>63483</v>
      </c>
      <c r="N18" s="117">
        <v>63483</v>
      </c>
      <c r="O18" s="115">
        <f t="shared" si="0"/>
        <v>793464</v>
      </c>
      <c r="P18" s="181"/>
    </row>
    <row r="19" spans="1:16" s="106" customFormat="1" ht="15.75">
      <c r="A19" s="113" t="s">
        <v>187</v>
      </c>
      <c r="B19" s="116" t="s">
        <v>123</v>
      </c>
      <c r="C19" s="117">
        <v>48373</v>
      </c>
      <c r="D19" s="117">
        <v>249655</v>
      </c>
      <c r="E19" s="117">
        <v>189985</v>
      </c>
      <c r="F19" s="117">
        <v>174795</v>
      </c>
      <c r="G19" s="117">
        <v>152895</v>
      </c>
      <c r="H19" s="117">
        <v>161695</v>
      </c>
      <c r="I19" s="117">
        <v>143895</v>
      </c>
      <c r="J19" s="117">
        <v>154795</v>
      </c>
      <c r="K19" s="117">
        <v>141451</v>
      </c>
      <c r="L19" s="117">
        <v>225695</v>
      </c>
      <c r="M19" s="117">
        <v>119895</v>
      </c>
      <c r="N19" s="117">
        <v>109803</v>
      </c>
      <c r="O19" s="115">
        <f t="shared" si="0"/>
        <v>1872932</v>
      </c>
      <c r="P19" s="181"/>
    </row>
    <row r="20" spans="1:16" s="106" customFormat="1" ht="15.75">
      <c r="A20" s="113" t="s">
        <v>188</v>
      </c>
      <c r="B20" s="116" t="s">
        <v>314</v>
      </c>
      <c r="C20" s="117">
        <v>6950</v>
      </c>
      <c r="D20" s="117">
        <v>6780</v>
      </c>
      <c r="E20" s="117">
        <v>6500</v>
      </c>
      <c r="F20" s="117">
        <v>4500</v>
      </c>
      <c r="G20" s="117">
        <v>3715</v>
      </c>
      <c r="H20" s="117">
        <v>6500</v>
      </c>
      <c r="I20" s="117">
        <v>7900</v>
      </c>
      <c r="J20" s="117">
        <v>29887</v>
      </c>
      <c r="K20" s="117">
        <v>3900</v>
      </c>
      <c r="L20" s="117">
        <v>4900</v>
      </c>
      <c r="M20" s="117">
        <v>3626</v>
      </c>
      <c r="N20" s="117">
        <v>7587</v>
      </c>
      <c r="O20" s="115">
        <f t="shared" si="0"/>
        <v>92745</v>
      </c>
      <c r="P20" s="181"/>
    </row>
    <row r="21" spans="1:16" s="106" customFormat="1" ht="15.75">
      <c r="A21" s="113" t="s">
        <v>189</v>
      </c>
      <c r="B21" s="116" t="s">
        <v>15</v>
      </c>
      <c r="C21" s="117">
        <v>8100</v>
      </c>
      <c r="D21" s="117">
        <v>8250</v>
      </c>
      <c r="E21" s="117">
        <v>20100</v>
      </c>
      <c r="F21" s="117">
        <v>6500</v>
      </c>
      <c r="G21" s="117">
        <v>8900</v>
      </c>
      <c r="H21" s="117">
        <v>7890</v>
      </c>
      <c r="I21" s="117">
        <v>7500</v>
      </c>
      <c r="J21" s="117">
        <v>8600</v>
      </c>
      <c r="K21" s="117">
        <v>13180</v>
      </c>
      <c r="L21" s="117">
        <v>18300</v>
      </c>
      <c r="M21" s="117">
        <v>8800</v>
      </c>
      <c r="N21" s="117">
        <v>8670</v>
      </c>
      <c r="O21" s="115">
        <f t="shared" si="0"/>
        <v>124790</v>
      </c>
      <c r="P21" s="181"/>
    </row>
    <row r="22" spans="1:16" s="106" customFormat="1" ht="15.75">
      <c r="A22" s="113" t="s">
        <v>192</v>
      </c>
      <c r="B22" s="116" t="s">
        <v>246</v>
      </c>
      <c r="C22" s="117">
        <v>336</v>
      </c>
      <c r="D22" s="117"/>
      <c r="E22" s="117">
        <v>440</v>
      </c>
      <c r="F22" s="117"/>
      <c r="G22" s="117"/>
      <c r="H22" s="117"/>
      <c r="I22" s="117"/>
      <c r="J22" s="117">
        <v>739</v>
      </c>
      <c r="K22" s="117">
        <v>9977</v>
      </c>
      <c r="L22" s="117">
        <v>1880</v>
      </c>
      <c r="M22" s="117">
        <v>767</v>
      </c>
      <c r="N22" s="117"/>
      <c r="O22" s="115">
        <f t="shared" si="0"/>
        <v>14139</v>
      </c>
      <c r="P22" s="181"/>
    </row>
    <row r="23" spans="1:16" s="106" customFormat="1" ht="15.75">
      <c r="A23" s="113" t="s">
        <v>193</v>
      </c>
      <c r="B23" s="116" t="s">
        <v>315</v>
      </c>
      <c r="C23" s="117">
        <v>2000</v>
      </c>
      <c r="D23" s="117">
        <v>2000</v>
      </c>
      <c r="E23" s="117">
        <v>2000</v>
      </c>
      <c r="F23" s="117">
        <v>2000</v>
      </c>
      <c r="G23" s="117">
        <v>1000</v>
      </c>
      <c r="H23" s="117">
        <v>2000</v>
      </c>
      <c r="I23" s="117">
        <v>1600</v>
      </c>
      <c r="J23" s="117">
        <v>1000</v>
      </c>
      <c r="K23" s="117">
        <v>1000</v>
      </c>
      <c r="L23" s="117">
        <v>1000</v>
      </c>
      <c r="M23" s="117">
        <v>1000</v>
      </c>
      <c r="N23" s="117">
        <v>1000</v>
      </c>
      <c r="O23" s="115">
        <f t="shared" si="0"/>
        <v>17600</v>
      </c>
      <c r="P23" s="181"/>
    </row>
    <row r="24" spans="1:16" s="106" customFormat="1" ht="15.75">
      <c r="A24" s="113" t="s">
        <v>194</v>
      </c>
      <c r="B24" s="116" t="s">
        <v>316</v>
      </c>
      <c r="C24" s="117"/>
      <c r="D24" s="117"/>
      <c r="E24" s="117"/>
      <c r="F24" s="117">
        <v>140559</v>
      </c>
      <c r="G24" s="117">
        <v>186500</v>
      </c>
      <c r="H24" s="117"/>
      <c r="I24" s="117"/>
      <c r="J24" s="117"/>
      <c r="K24" s="117">
        <v>1224350</v>
      </c>
      <c r="L24" s="117"/>
      <c r="M24" s="117">
        <v>1176700</v>
      </c>
      <c r="N24" s="117">
        <v>323365</v>
      </c>
      <c r="O24" s="115">
        <f t="shared" si="0"/>
        <v>3051474</v>
      </c>
      <c r="P24" s="181"/>
    </row>
    <row r="25" spans="1:16" s="106" customFormat="1" ht="15.75">
      <c r="A25" s="113" t="s">
        <v>195</v>
      </c>
      <c r="B25" s="116" t="s">
        <v>317</v>
      </c>
      <c r="C25" s="117"/>
      <c r="D25" s="117"/>
      <c r="E25" s="117"/>
      <c r="F25" s="117">
        <v>3760</v>
      </c>
      <c r="G25" s="117"/>
      <c r="H25" s="117">
        <v>12846</v>
      </c>
      <c r="I25" s="117">
        <v>10800</v>
      </c>
      <c r="J25" s="117">
        <v>17900</v>
      </c>
      <c r="K25" s="117">
        <v>20300</v>
      </c>
      <c r="L25" s="117">
        <v>11622</v>
      </c>
      <c r="M25" s="117">
        <v>9543</v>
      </c>
      <c r="N25" s="117">
        <v>13229</v>
      </c>
      <c r="O25" s="115">
        <f t="shared" si="0"/>
        <v>100000</v>
      </c>
      <c r="P25" s="181"/>
    </row>
    <row r="26" spans="1:16" s="106" customFormat="1" ht="15.75">
      <c r="A26" s="113" t="s">
        <v>212</v>
      </c>
      <c r="B26" s="116" t="s">
        <v>318</v>
      </c>
      <c r="C26" s="117">
        <v>6780</v>
      </c>
      <c r="D26" s="117">
        <v>6780</v>
      </c>
      <c r="E26" s="117">
        <v>6780</v>
      </c>
      <c r="F26" s="117">
        <v>6780</v>
      </c>
      <c r="G26" s="117">
        <v>6780</v>
      </c>
      <c r="H26" s="117">
        <v>6780</v>
      </c>
      <c r="I26" s="117">
        <v>9570</v>
      </c>
      <c r="J26" s="117">
        <v>6780</v>
      </c>
      <c r="K26" s="117">
        <v>6780</v>
      </c>
      <c r="L26" s="117">
        <v>9570</v>
      </c>
      <c r="M26" s="117">
        <v>6780</v>
      </c>
      <c r="N26" s="117">
        <v>9574</v>
      </c>
      <c r="O26" s="115">
        <f t="shared" si="0"/>
        <v>89734</v>
      </c>
      <c r="P26" s="181"/>
    </row>
    <row r="27" spans="1:16" s="106" customFormat="1" ht="15.75">
      <c r="A27" s="113" t="s">
        <v>319</v>
      </c>
      <c r="B27" s="116" t="s">
        <v>320</v>
      </c>
      <c r="C27" s="117">
        <v>2496</v>
      </c>
      <c r="D27" s="117">
        <v>1544</v>
      </c>
      <c r="E27" s="117">
        <v>1544</v>
      </c>
      <c r="F27" s="117">
        <v>1544</v>
      </c>
      <c r="G27" s="117">
        <v>1544</v>
      </c>
      <c r="H27" s="117">
        <v>1544</v>
      </c>
      <c r="I27" s="117">
        <v>1544</v>
      </c>
      <c r="J27" s="117">
        <v>1544</v>
      </c>
      <c r="K27" s="117">
        <v>1544</v>
      </c>
      <c r="L27" s="117">
        <v>1544</v>
      </c>
      <c r="M27" s="117">
        <v>1544</v>
      </c>
      <c r="N27" s="117">
        <v>1544</v>
      </c>
      <c r="O27" s="115">
        <f t="shared" si="0"/>
        <v>19480</v>
      </c>
      <c r="P27" s="181"/>
    </row>
    <row r="28" spans="1:16" s="106" customFormat="1" ht="15.75">
      <c r="A28" s="113">
        <v>23</v>
      </c>
      <c r="B28" s="116" t="s">
        <v>321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5">
        <f t="shared" si="0"/>
        <v>0</v>
      </c>
      <c r="P28" s="181"/>
    </row>
    <row r="29" spans="1:16" s="106" customFormat="1" ht="16.5" thickBot="1">
      <c r="A29" s="113">
        <v>24</v>
      </c>
      <c r="B29" s="116" t="s">
        <v>322</v>
      </c>
      <c r="C29" s="117">
        <v>948</v>
      </c>
      <c r="D29" s="117">
        <v>949</v>
      </c>
      <c r="E29" s="117">
        <v>948</v>
      </c>
      <c r="F29" s="117">
        <v>949</v>
      </c>
      <c r="G29" s="117">
        <v>948</v>
      </c>
      <c r="H29" s="117">
        <v>949</v>
      </c>
      <c r="I29" s="117">
        <v>948</v>
      </c>
      <c r="J29" s="117">
        <v>949</v>
      </c>
      <c r="K29" s="117">
        <v>948</v>
      </c>
      <c r="L29" s="117">
        <v>949</v>
      </c>
      <c r="M29" s="117">
        <v>948</v>
      </c>
      <c r="N29" s="117">
        <v>949</v>
      </c>
      <c r="O29" s="115">
        <f>SUM(C29:N29)</f>
        <v>11382</v>
      </c>
      <c r="P29" s="181"/>
    </row>
    <row r="30" spans="1:16" s="105" customFormat="1" ht="20.25" customHeight="1" thickBot="1" thickTop="1">
      <c r="A30" s="119" t="s">
        <v>323</v>
      </c>
      <c r="B30" s="107" t="s">
        <v>324</v>
      </c>
      <c r="C30" s="108">
        <f aca="true" t="shared" si="2" ref="C30:N30">SUM(C17:C29)</f>
        <v>475015</v>
      </c>
      <c r="D30" s="108">
        <f t="shared" si="2"/>
        <v>542057</v>
      </c>
      <c r="E30" s="108">
        <f t="shared" si="2"/>
        <v>494396</v>
      </c>
      <c r="F30" s="108">
        <f t="shared" si="2"/>
        <v>607486</v>
      </c>
      <c r="G30" s="108">
        <f t="shared" si="2"/>
        <v>628381</v>
      </c>
      <c r="H30" s="108">
        <f t="shared" si="2"/>
        <v>466303</v>
      </c>
      <c r="I30" s="108">
        <f t="shared" si="2"/>
        <v>449856</v>
      </c>
      <c r="J30" s="108">
        <f t="shared" si="2"/>
        <v>488293</v>
      </c>
      <c r="K30" s="108">
        <f t="shared" si="2"/>
        <v>1689529</v>
      </c>
      <c r="L30" s="108">
        <f t="shared" si="2"/>
        <v>541559</v>
      </c>
      <c r="M30" s="108">
        <f t="shared" si="2"/>
        <v>1595702</v>
      </c>
      <c r="N30" s="108">
        <f t="shared" si="2"/>
        <v>741820</v>
      </c>
      <c r="O30" s="109">
        <f>SUM(C30:N30)</f>
        <v>8720397</v>
      </c>
      <c r="P30" s="200"/>
    </row>
    <row r="31" spans="1:15" ht="16.5" thickTop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0"/>
    </row>
    <row r="32" ht="15.75">
      <c r="A32" s="110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57"/>
  <sheetViews>
    <sheetView zoomScalePageLayoutView="0" workbookViewId="0" topLeftCell="A37">
      <selection activeCell="B14" sqref="B14"/>
    </sheetView>
  </sheetViews>
  <sheetFormatPr defaultColWidth="8.00390625" defaultRowHeight="12.75"/>
  <cols>
    <col min="1" max="1" width="37.421875" style="62" customWidth="1"/>
    <col min="2" max="4" width="11.00390625" style="62" customWidth="1"/>
    <col min="5" max="16384" width="8.00390625" style="62" customWidth="1"/>
  </cols>
  <sheetData>
    <row r="1" spans="1:6" ht="12.75">
      <c r="A1" s="612" t="s">
        <v>527</v>
      </c>
      <c r="B1" s="612"/>
      <c r="C1" s="612"/>
      <c r="D1" s="612"/>
      <c r="E1" s="92"/>
      <c r="F1" s="92"/>
    </row>
    <row r="2" spans="1:6" ht="12.75">
      <c r="A2" s="625" t="s">
        <v>579</v>
      </c>
      <c r="B2" s="625"/>
      <c r="C2" s="625"/>
      <c r="D2" s="625"/>
      <c r="E2" s="46"/>
      <c r="F2" s="46"/>
    </row>
    <row r="3" spans="1:6" ht="12.75">
      <c r="A3" s="625" t="s">
        <v>529</v>
      </c>
      <c r="B3" s="625"/>
      <c r="C3" s="625"/>
      <c r="D3" s="625"/>
      <c r="E3" s="46"/>
      <c r="F3" s="46"/>
    </row>
    <row r="4" spans="1:6" ht="13.5" thickBot="1">
      <c r="A4" s="681" t="s">
        <v>273</v>
      </c>
      <c r="B4" s="681"/>
      <c r="C4" s="681"/>
      <c r="D4" s="681"/>
      <c r="E4" s="93"/>
      <c r="F4" s="93"/>
    </row>
    <row r="5" spans="1:6" s="57" customFormat="1" ht="21.75" customHeight="1" thickBot="1" thickTop="1">
      <c r="A5" s="80"/>
      <c r="B5" s="81"/>
      <c r="C5" s="81"/>
      <c r="D5" s="82" t="s">
        <v>231</v>
      </c>
      <c r="E5" s="94"/>
      <c r="F5" s="94"/>
    </row>
    <row r="6" spans="1:4" s="58" customFormat="1" ht="15" thickBot="1">
      <c r="A6" s="83" t="s">
        <v>232</v>
      </c>
      <c r="B6" s="84" t="s">
        <v>274</v>
      </c>
      <c r="C6" s="84" t="s">
        <v>436</v>
      </c>
      <c r="D6" s="85" t="s">
        <v>530</v>
      </c>
    </row>
    <row r="7" spans="1:4" s="59" customFormat="1" ht="15" thickBot="1">
      <c r="A7" s="86" t="s">
        <v>233</v>
      </c>
      <c r="B7" s="87"/>
      <c r="C7" s="87"/>
      <c r="D7" s="88"/>
    </row>
    <row r="8" spans="1:4" s="60" customFormat="1" ht="43.5" customHeight="1">
      <c r="A8" s="65" t="s">
        <v>234</v>
      </c>
      <c r="B8" s="66">
        <v>423311</v>
      </c>
      <c r="C8" s="66">
        <v>450000</v>
      </c>
      <c r="D8" s="178">
        <v>470000</v>
      </c>
    </row>
    <row r="9" spans="1:4" s="60" customFormat="1" ht="38.25">
      <c r="A9" s="67" t="s">
        <v>235</v>
      </c>
      <c r="B9" s="68">
        <f>'1.a.sz.mell működés mérleg'!B12+'1.szmelléklet bevétel'!E14</f>
        <v>377300</v>
      </c>
      <c r="C9" s="68">
        <v>400000</v>
      </c>
      <c r="D9" s="179">
        <v>410000</v>
      </c>
    </row>
    <row r="10" spans="1:4" s="60" customFormat="1" ht="38.25">
      <c r="A10" s="67" t="s">
        <v>236</v>
      </c>
      <c r="B10" s="68">
        <f>'1.a.sz.mell működés mérleg'!B8+'1.a.sz.mell működés mérleg'!B10</f>
        <v>1954981</v>
      </c>
      <c r="C10" s="68">
        <v>2000000</v>
      </c>
      <c r="D10" s="179">
        <v>2100000</v>
      </c>
    </row>
    <row r="11" spans="1:4" s="60" customFormat="1" ht="15.75" customHeight="1">
      <c r="A11" s="67" t="s">
        <v>237</v>
      </c>
      <c r="B11" s="68">
        <f>'1.a.sz.mell működés mérleg'!B9-'1.szmelléklet bevétel'!E33</f>
        <v>1990551</v>
      </c>
      <c r="C11" s="68">
        <v>2000000</v>
      </c>
      <c r="D11" s="179">
        <v>2100000</v>
      </c>
    </row>
    <row r="12" spans="1:4" s="60" customFormat="1" ht="25.5">
      <c r="A12" s="67" t="s">
        <v>238</v>
      </c>
      <c r="B12" s="68"/>
      <c r="C12" s="68"/>
      <c r="D12" s="179"/>
    </row>
    <row r="13" spans="1:4" s="60" customFormat="1" ht="15.75" customHeight="1">
      <c r="A13" s="67" t="s">
        <v>239</v>
      </c>
      <c r="B13" s="68">
        <f>'1.a.sz.mell működés mérleg'!B13</f>
        <v>415000</v>
      </c>
      <c r="C13" s="68">
        <v>200000</v>
      </c>
      <c r="D13" s="179">
        <v>200000</v>
      </c>
    </row>
    <row r="14" spans="1:4" s="60" customFormat="1" ht="25.5">
      <c r="A14" s="67" t="s">
        <v>240</v>
      </c>
      <c r="B14" s="68">
        <v>0</v>
      </c>
      <c r="C14" s="68"/>
      <c r="D14" s="179"/>
    </row>
    <row r="15" spans="1:4" s="60" customFormat="1" ht="26.25" thickBot="1">
      <c r="A15" s="69" t="s">
        <v>241</v>
      </c>
      <c r="B15" s="70">
        <v>37254</v>
      </c>
      <c r="C15" s="70">
        <v>10000</v>
      </c>
      <c r="D15" s="71">
        <v>10000</v>
      </c>
    </row>
    <row r="16" spans="1:6" s="61" customFormat="1" ht="15.75" thickBot="1">
      <c r="A16" s="89" t="s">
        <v>242</v>
      </c>
      <c r="B16" s="78">
        <f>SUM(B8:B15)</f>
        <v>5198397</v>
      </c>
      <c r="C16" s="78">
        <f>SUM(C8:C15)</f>
        <v>5060000</v>
      </c>
      <c r="D16" s="79">
        <f>SUM(D8:D15)</f>
        <v>5290000</v>
      </c>
      <c r="F16" s="60"/>
    </row>
    <row r="17" spans="1:4" s="60" customFormat="1" ht="12.75">
      <c r="A17" s="65" t="s">
        <v>243</v>
      </c>
      <c r="B17" s="66">
        <f>'1sz melléklet kiadás'!D35</f>
        <v>2532657</v>
      </c>
      <c r="C17" s="66">
        <v>2600000</v>
      </c>
      <c r="D17" s="178">
        <v>2700000</v>
      </c>
    </row>
    <row r="18" spans="1:4" s="60" customFormat="1" ht="12.75">
      <c r="A18" s="67" t="s">
        <v>109</v>
      </c>
      <c r="B18" s="66">
        <f>'1sz melléklet kiadás'!D36</f>
        <v>793464</v>
      </c>
      <c r="C18" s="68">
        <v>850000</v>
      </c>
      <c r="D18" s="179">
        <v>860000</v>
      </c>
    </row>
    <row r="19" spans="1:4" s="60" customFormat="1" ht="25.5">
      <c r="A19" s="67" t="s">
        <v>244</v>
      </c>
      <c r="B19" s="66">
        <f>'1sz melléklet kiadás'!D37-80000</f>
        <v>1792932</v>
      </c>
      <c r="C19" s="68">
        <v>1800000</v>
      </c>
      <c r="D19" s="179">
        <v>1850000</v>
      </c>
    </row>
    <row r="20" spans="1:4" s="60" customFormat="1" ht="25.5">
      <c r="A20" s="67" t="s">
        <v>245</v>
      </c>
      <c r="B20" s="68">
        <f>'1sz melléklet kiadás'!D38</f>
        <v>92745</v>
      </c>
      <c r="C20" s="68">
        <v>90000</v>
      </c>
      <c r="D20" s="179">
        <v>95000</v>
      </c>
    </row>
    <row r="21" spans="1:4" s="60" customFormat="1" ht="15.75" customHeight="1">
      <c r="A21" s="67" t="s">
        <v>246</v>
      </c>
      <c r="B21" s="68">
        <f>'1sz melléklet kiadás'!D40</f>
        <v>14139</v>
      </c>
      <c r="C21" s="68">
        <v>15000</v>
      </c>
      <c r="D21" s="179">
        <v>16000</v>
      </c>
    </row>
    <row r="22" spans="1:4" s="60" customFormat="1" ht="12.75">
      <c r="A22" s="67" t="s">
        <v>247</v>
      </c>
      <c r="B22" s="68">
        <f>'1sz melléklet kiadás'!D39</f>
        <v>124790</v>
      </c>
      <c r="C22" s="68">
        <v>130000</v>
      </c>
      <c r="D22" s="179">
        <v>140000</v>
      </c>
    </row>
    <row r="23" spans="1:4" s="60" customFormat="1" ht="14.25" customHeight="1">
      <c r="A23" s="67" t="s">
        <v>248</v>
      </c>
      <c r="B23" s="68">
        <f>'1sz melléklet kiadás'!D51</f>
        <v>0</v>
      </c>
      <c r="C23" s="68"/>
      <c r="D23" s="179"/>
    </row>
    <row r="24" spans="1:4" s="60" customFormat="1" ht="14.25" customHeight="1">
      <c r="A24" s="67" t="s">
        <v>249</v>
      </c>
      <c r="B24" s="68">
        <v>40000</v>
      </c>
      <c r="C24" s="68">
        <v>20000</v>
      </c>
      <c r="D24" s="179">
        <v>20000</v>
      </c>
    </row>
    <row r="25" spans="1:4" s="60" customFormat="1" ht="13.5" thickBot="1">
      <c r="A25" s="69" t="s">
        <v>250</v>
      </c>
      <c r="B25" s="70">
        <v>81852</v>
      </c>
      <c r="C25" s="70"/>
      <c r="D25" s="71"/>
    </row>
    <row r="26" spans="1:4" s="60" customFormat="1" ht="15.75" customHeight="1" thickBot="1">
      <c r="A26" s="90" t="s">
        <v>251</v>
      </c>
      <c r="B26" s="72">
        <f>SUM(B17:B25)</f>
        <v>5472579</v>
      </c>
      <c r="C26" s="72">
        <f>SUM(C17:C25)</f>
        <v>5505000</v>
      </c>
      <c r="D26" s="73">
        <f>SUM(D17:D25)</f>
        <v>5681000</v>
      </c>
    </row>
    <row r="27" spans="1:4" s="60" customFormat="1" ht="15.75" customHeight="1">
      <c r="A27" s="91"/>
      <c r="B27" s="74"/>
      <c r="C27" s="74"/>
      <c r="D27" s="74"/>
    </row>
    <row r="28" spans="1:4" s="60" customFormat="1" ht="15.75" customHeight="1">
      <c r="A28" s="91"/>
      <c r="B28" s="74"/>
      <c r="C28" s="74"/>
      <c r="D28" s="74"/>
    </row>
    <row r="29" spans="1:4" s="60" customFormat="1" ht="15.75" customHeight="1">
      <c r="A29" s="91"/>
      <c r="B29" s="74"/>
      <c r="C29" s="74"/>
      <c r="D29" s="74"/>
    </row>
    <row r="30" spans="1:4" s="63" customFormat="1" ht="20.25" customHeight="1">
      <c r="A30" s="75"/>
      <c r="B30" s="75"/>
      <c r="C30" s="75"/>
      <c r="D30" s="82"/>
    </row>
    <row r="31" spans="1:4" s="63" customFormat="1" ht="20.25" customHeight="1" thickBot="1">
      <c r="A31" s="75"/>
      <c r="B31" s="75"/>
      <c r="C31" s="75"/>
      <c r="D31" s="82" t="s">
        <v>231</v>
      </c>
    </row>
    <row r="32" spans="1:4" ht="28.5" customHeight="1" thickBot="1">
      <c r="A32" s="83" t="s">
        <v>232</v>
      </c>
      <c r="B32" s="84" t="s">
        <v>274</v>
      </c>
      <c r="C32" s="84" t="s">
        <v>436</v>
      </c>
      <c r="D32" s="85" t="s">
        <v>530</v>
      </c>
    </row>
    <row r="33" spans="1:4" s="58" customFormat="1" ht="15" thickBot="1">
      <c r="A33" s="86" t="s">
        <v>252</v>
      </c>
      <c r="B33" s="87"/>
      <c r="C33" s="87"/>
      <c r="D33" s="88"/>
    </row>
    <row r="34" spans="1:4" s="59" customFormat="1" ht="25.5">
      <c r="A34" s="76" t="s">
        <v>253</v>
      </c>
      <c r="B34" s="77">
        <f>'1.b.sz.mell felhalm mérleg'!B7</f>
        <v>503017</v>
      </c>
      <c r="C34" s="77">
        <v>470000</v>
      </c>
      <c r="D34" s="180">
        <v>426000</v>
      </c>
    </row>
    <row r="35" spans="1:4" s="60" customFormat="1" ht="12.75">
      <c r="A35" s="67" t="s">
        <v>254</v>
      </c>
      <c r="B35" s="68">
        <f>'1.b.sz.mell felhalm mérleg'!B9</f>
        <v>0</v>
      </c>
      <c r="C35" s="68"/>
      <c r="D35" s="179"/>
    </row>
    <row r="36" spans="1:4" s="60" customFormat="1" ht="12.75">
      <c r="A36" s="67" t="s">
        <v>104</v>
      </c>
      <c r="B36" s="68">
        <f>'1.b.sz.mell felhalm mérleg'!B10</f>
        <v>2878494</v>
      </c>
      <c r="C36" s="68">
        <v>3012000</v>
      </c>
      <c r="D36" s="179">
        <v>3000000</v>
      </c>
    </row>
    <row r="37" spans="1:4" s="60" customFormat="1" ht="15" customHeight="1">
      <c r="A37" s="67" t="s">
        <v>255</v>
      </c>
      <c r="B37" s="68">
        <f>'1.b.sz.mell felhalm mérleg'!B16</f>
        <v>77307</v>
      </c>
      <c r="C37" s="68">
        <v>88000</v>
      </c>
      <c r="D37" s="179">
        <v>90000</v>
      </c>
    </row>
    <row r="38" spans="1:4" s="60" customFormat="1" ht="27" customHeight="1">
      <c r="A38" s="67" t="s">
        <v>256</v>
      </c>
      <c r="B38" s="68">
        <f>'1.b.sz.mell felhalm mérleg'!B8</f>
        <v>7121</v>
      </c>
      <c r="C38" s="68"/>
      <c r="D38" s="179"/>
    </row>
    <row r="39" spans="1:4" s="60" customFormat="1" ht="12.75">
      <c r="A39" s="67" t="s">
        <v>257</v>
      </c>
      <c r="B39" s="68">
        <f>'1.b.sz.mell felhalm mérleg'!B15</f>
        <v>10550</v>
      </c>
      <c r="C39" s="68">
        <v>11000</v>
      </c>
      <c r="D39" s="179">
        <v>11000</v>
      </c>
    </row>
    <row r="40" spans="1:4" s="60" customFormat="1" ht="12.75">
      <c r="A40" s="67" t="s">
        <v>258</v>
      </c>
      <c r="B40" s="68">
        <f>'1.b.sz.mell felhalm mérleg'!B12</f>
        <v>0</v>
      </c>
      <c r="C40" s="68"/>
      <c r="D40" s="179"/>
    </row>
    <row r="41" spans="1:4" s="60" customFormat="1" ht="15" customHeight="1">
      <c r="A41" s="67" t="s">
        <v>259</v>
      </c>
      <c r="B41" s="68">
        <f>'1.b.sz.mell felhalm mérleg'!B13</f>
        <v>0</v>
      </c>
      <c r="C41" s="68"/>
      <c r="D41" s="179"/>
    </row>
    <row r="42" spans="1:4" s="60" customFormat="1" ht="15" customHeight="1" thickBot="1">
      <c r="A42" s="69" t="s">
        <v>260</v>
      </c>
      <c r="B42" s="70">
        <f>'1.b.sz.mell felhalm mérleg'!B14</f>
        <v>39000</v>
      </c>
      <c r="C42" s="70">
        <v>40000</v>
      </c>
      <c r="D42" s="71">
        <v>40000</v>
      </c>
    </row>
    <row r="43" spans="1:4" s="60" customFormat="1" ht="15" customHeight="1" thickBot="1">
      <c r="A43" s="69" t="s">
        <v>528</v>
      </c>
      <c r="B43" s="70">
        <v>6511</v>
      </c>
      <c r="C43" s="70">
        <v>10000</v>
      </c>
      <c r="D43" s="71">
        <v>10000</v>
      </c>
    </row>
    <row r="44" spans="1:4" s="60" customFormat="1" ht="13.5" thickBot="1">
      <c r="A44" s="89" t="s">
        <v>261</v>
      </c>
      <c r="B44" s="78">
        <f>SUM(B34:B43)</f>
        <v>3522000</v>
      </c>
      <c r="C44" s="78">
        <f>SUM(C34:C43)</f>
        <v>3631000</v>
      </c>
      <c r="D44" s="79">
        <f>SUM(D34:D43)</f>
        <v>3577000</v>
      </c>
    </row>
    <row r="45" spans="1:4" s="60" customFormat="1" ht="21" customHeight="1">
      <c r="A45" s="65" t="s">
        <v>262</v>
      </c>
      <c r="B45" s="66">
        <f>'1.b.sz.mell felhalm mérleg'!D7</f>
        <v>3051474</v>
      </c>
      <c r="C45" s="66">
        <v>3000000</v>
      </c>
      <c r="D45" s="178">
        <v>3000000</v>
      </c>
    </row>
    <row r="46" spans="1:4" s="60" customFormat="1" ht="15" customHeight="1">
      <c r="A46" s="67" t="s">
        <v>263</v>
      </c>
      <c r="B46" s="68">
        <f>'1.b.sz.mell felhalm mérleg'!D9</f>
        <v>100000</v>
      </c>
      <c r="C46" s="68">
        <v>40000</v>
      </c>
      <c r="D46" s="179">
        <v>40000</v>
      </c>
    </row>
    <row r="47" spans="1:4" s="60" customFormat="1" ht="12.75">
      <c r="A47" s="67" t="s">
        <v>264</v>
      </c>
      <c r="B47" s="68">
        <f>'1.b.sz.mell felhalm mérleg'!D10</f>
        <v>19480</v>
      </c>
      <c r="C47" s="68">
        <v>15000</v>
      </c>
      <c r="D47" s="179">
        <v>15000</v>
      </c>
    </row>
    <row r="48" spans="1:4" s="60" customFormat="1" ht="12.75">
      <c r="A48" s="67" t="s">
        <v>265</v>
      </c>
      <c r="B48" s="68">
        <f>'1.b.sz.mell felhalm mérleg'!D8</f>
        <v>17600</v>
      </c>
      <c r="C48" s="68">
        <v>10000</v>
      </c>
      <c r="D48" s="179">
        <v>10000</v>
      </c>
    </row>
    <row r="49" spans="1:4" s="60" customFormat="1" ht="25.5">
      <c r="A49" s="67" t="s">
        <v>266</v>
      </c>
      <c r="B49" s="68">
        <f>'1.b.sz.mell felhalm mérleg'!D12</f>
        <v>0</v>
      </c>
      <c r="C49" s="68"/>
      <c r="D49" s="179"/>
    </row>
    <row r="50" spans="1:4" s="60" customFormat="1" ht="12.75">
      <c r="A50" s="67" t="s">
        <v>267</v>
      </c>
      <c r="B50" s="68">
        <v>11382</v>
      </c>
      <c r="C50" s="68">
        <v>70000</v>
      </c>
      <c r="D50" s="179">
        <v>70000</v>
      </c>
    </row>
    <row r="51" spans="1:4" s="60" customFormat="1" ht="15" customHeight="1">
      <c r="A51" s="67" t="s">
        <v>268</v>
      </c>
      <c r="B51" s="68">
        <v>40000</v>
      </c>
      <c r="C51" s="68">
        <v>50000</v>
      </c>
      <c r="D51" s="179">
        <v>50000</v>
      </c>
    </row>
    <row r="52" spans="1:4" s="60" customFormat="1" ht="15" customHeight="1">
      <c r="A52" s="67" t="s">
        <v>269</v>
      </c>
      <c r="B52" s="68"/>
      <c r="C52" s="170"/>
      <c r="D52" s="171"/>
    </row>
    <row r="53" spans="1:4" s="60" customFormat="1" ht="13.5" thickBot="1">
      <c r="A53" s="69" t="s">
        <v>250</v>
      </c>
      <c r="B53" s="70">
        <v>7882</v>
      </c>
      <c r="C53" s="70">
        <v>1000</v>
      </c>
      <c r="D53" s="71">
        <v>1000</v>
      </c>
    </row>
    <row r="54" spans="1:4" s="60" customFormat="1" ht="30" customHeight="1" thickBot="1">
      <c r="A54" s="89" t="s">
        <v>270</v>
      </c>
      <c r="B54" s="78">
        <f>SUM(B45:B53)</f>
        <v>3247818</v>
      </c>
      <c r="C54" s="78">
        <f>SUM(C45:C53)</f>
        <v>3186000</v>
      </c>
      <c r="D54" s="79">
        <f>SUM(D45:D53)</f>
        <v>3186000</v>
      </c>
    </row>
    <row r="55" spans="1:4" s="59" customFormat="1" ht="15" customHeight="1" thickBot="1">
      <c r="A55" s="89" t="s">
        <v>271</v>
      </c>
      <c r="B55" s="78">
        <f>B16+B44</f>
        <v>8720397</v>
      </c>
      <c r="C55" s="78">
        <f>C16+C44</f>
        <v>8691000</v>
      </c>
      <c r="D55" s="78">
        <f>D16+D44</f>
        <v>8867000</v>
      </c>
    </row>
    <row r="56" spans="1:4" s="64" customFormat="1" ht="15" customHeight="1" thickBot="1">
      <c r="A56" s="90" t="s">
        <v>272</v>
      </c>
      <c r="B56" s="72">
        <f>B26+B54</f>
        <v>8720397</v>
      </c>
      <c r="C56" s="72">
        <f>C26+C54</f>
        <v>8691000</v>
      </c>
      <c r="D56" s="72">
        <f>D26+D54</f>
        <v>8867000</v>
      </c>
    </row>
    <row r="57" spans="1:4" s="64" customFormat="1" ht="15" customHeight="1">
      <c r="A57" s="62"/>
      <c r="B57" s="62"/>
      <c r="C57" s="62"/>
      <c r="D57" s="62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8"/>
  <sheetViews>
    <sheetView zoomScalePageLayoutView="0" workbookViewId="0" topLeftCell="A16">
      <selection activeCell="A2" sqref="A2:D2"/>
    </sheetView>
  </sheetViews>
  <sheetFormatPr defaultColWidth="9.140625" defaultRowHeight="12.75"/>
  <cols>
    <col min="1" max="1" width="4.140625" style="0" customWidth="1"/>
    <col min="2" max="2" width="43.00390625" style="0" customWidth="1"/>
    <col min="3" max="3" width="14.28125" style="0" customWidth="1"/>
    <col min="4" max="4" width="12.7109375" style="0" customWidth="1"/>
    <col min="5" max="5" width="11.00390625" style="0" customWidth="1"/>
  </cols>
  <sheetData>
    <row r="1" spans="1:5" ht="12.75">
      <c r="A1" s="612" t="s">
        <v>215</v>
      </c>
      <c r="B1" s="612"/>
      <c r="C1" s="612"/>
      <c r="D1" s="612"/>
      <c r="E1" s="530"/>
    </row>
    <row r="2" spans="1:5" ht="13.5" thickBot="1">
      <c r="A2" s="613" t="s">
        <v>446</v>
      </c>
      <c r="B2" s="613"/>
      <c r="C2" s="613"/>
      <c r="D2" s="613"/>
      <c r="E2" s="93"/>
    </row>
    <row r="3" spans="1:5" ht="12.75" customHeight="1" thickBot="1">
      <c r="A3" s="268"/>
      <c r="B3" s="263"/>
      <c r="C3" s="263"/>
      <c r="D3" s="543" t="s">
        <v>553</v>
      </c>
      <c r="E3" s="531"/>
    </row>
    <row r="4" spans="1:5" ht="27.75" customHeight="1" thickBot="1" thickTop="1">
      <c r="A4" s="220" t="s">
        <v>76</v>
      </c>
      <c r="B4" s="187" t="s">
        <v>1</v>
      </c>
      <c r="C4" s="186" t="s">
        <v>550</v>
      </c>
      <c r="D4" s="544" t="s">
        <v>551</v>
      </c>
      <c r="E4" s="542"/>
    </row>
    <row r="5" spans="1:5" ht="12" customHeight="1" thickTop="1">
      <c r="A5" s="221"/>
      <c r="B5" s="621" t="s">
        <v>42</v>
      </c>
      <c r="C5" s="622"/>
      <c r="D5" s="623"/>
      <c r="E5" s="532"/>
    </row>
    <row r="6" spans="1:9" ht="12" customHeight="1">
      <c r="A6" s="222" t="s">
        <v>5</v>
      </c>
      <c r="B6" s="31" t="s">
        <v>43</v>
      </c>
      <c r="C6" s="174">
        <f>C7+C8+C9+C10+C12+C13</f>
        <v>4424642</v>
      </c>
      <c r="D6" s="174">
        <f>D7+D8+D9+D10+D12+D13</f>
        <v>4424642</v>
      </c>
      <c r="E6" s="533"/>
      <c r="F6" s="95"/>
      <c r="I6" s="152"/>
    </row>
    <row r="7" spans="1:9" ht="12" customHeight="1">
      <c r="A7" s="617" t="s">
        <v>48</v>
      </c>
      <c r="B7" s="14" t="s">
        <v>224</v>
      </c>
      <c r="C7" s="34">
        <f>'2sz melléklet'!C116</f>
        <v>2237063</v>
      </c>
      <c r="D7" s="34">
        <f>'2sz melléklet'!D116</f>
        <v>2237063</v>
      </c>
      <c r="E7" s="534"/>
      <c r="I7" s="152"/>
    </row>
    <row r="8" spans="1:9" ht="12" customHeight="1">
      <c r="A8" s="618"/>
      <c r="B8" s="14" t="s">
        <v>45</v>
      </c>
      <c r="C8" s="34">
        <f>'2sz melléklet'!F116</f>
        <v>708321</v>
      </c>
      <c r="D8" s="34">
        <f>'2sz melléklet'!G116</f>
        <v>708321</v>
      </c>
      <c r="E8" s="534"/>
      <c r="I8" s="152"/>
    </row>
    <row r="9" spans="1:9" ht="12" customHeight="1">
      <c r="A9" s="618"/>
      <c r="B9" s="14" t="s">
        <v>46</v>
      </c>
      <c r="C9" s="34">
        <f>'2sz melléklet'!I116</f>
        <v>1270508</v>
      </c>
      <c r="D9" s="34">
        <f>'2sz melléklet'!J116</f>
        <v>1270508</v>
      </c>
      <c r="E9" s="534"/>
      <c r="I9" s="152"/>
    </row>
    <row r="10" spans="1:9" ht="12" customHeight="1">
      <c r="A10" s="618"/>
      <c r="B10" s="14" t="s">
        <v>47</v>
      </c>
      <c r="C10" s="34">
        <f>'2sz melléklet'!F143</f>
        <v>260</v>
      </c>
      <c r="D10" s="34">
        <f>'2sz melléklet'!G143</f>
        <v>260</v>
      </c>
      <c r="E10" s="534"/>
      <c r="I10" s="152"/>
    </row>
    <row r="11" spans="1:9" ht="12" customHeight="1">
      <c r="A11" s="618"/>
      <c r="B11" s="14" t="s">
        <v>437</v>
      </c>
      <c r="C11" s="34"/>
      <c r="D11" s="34"/>
      <c r="E11" s="534"/>
      <c r="I11" s="152"/>
    </row>
    <row r="12" spans="1:9" ht="12" customHeight="1">
      <c r="A12" s="618"/>
      <c r="B12" s="14" t="s">
        <v>49</v>
      </c>
      <c r="C12" s="34">
        <f>'2sz melléklet'!C143</f>
        <v>14139</v>
      </c>
      <c r="D12" s="34">
        <f>'2sz melléklet'!D143</f>
        <v>14139</v>
      </c>
      <c r="E12" s="534"/>
      <c r="I12" s="152"/>
    </row>
    <row r="13" spans="1:9" ht="12" customHeight="1">
      <c r="A13" s="618"/>
      <c r="B13" s="14" t="s">
        <v>50</v>
      </c>
      <c r="C13" s="34">
        <f>C15+C14</f>
        <v>194351</v>
      </c>
      <c r="D13" s="34">
        <f>D15+D14</f>
        <v>194351</v>
      </c>
      <c r="E13" s="534"/>
      <c r="I13" s="152"/>
    </row>
    <row r="14" spans="1:9" ht="12" customHeight="1">
      <c r="A14" s="618"/>
      <c r="B14" s="14" t="s">
        <v>69</v>
      </c>
      <c r="C14" s="34">
        <f>'2sz melléklet'!I143</f>
        <v>175451</v>
      </c>
      <c r="D14" s="34">
        <f>'2sz melléklet'!J143</f>
        <v>175451</v>
      </c>
      <c r="E14" s="534"/>
      <c r="I14" s="152"/>
    </row>
    <row r="15" spans="1:9" ht="12" customHeight="1">
      <c r="A15" s="618"/>
      <c r="B15" s="14" t="s">
        <v>225</v>
      </c>
      <c r="C15" s="34">
        <f>'2sz melléklet'!C178</f>
        <v>18900</v>
      </c>
      <c r="D15" s="34">
        <f>'2sz melléklet'!D178</f>
        <v>18900</v>
      </c>
      <c r="E15" s="534"/>
      <c r="I15" s="152"/>
    </row>
    <row r="16" spans="1:9" ht="12" customHeight="1">
      <c r="A16" s="222" t="s">
        <v>9</v>
      </c>
      <c r="B16" s="31" t="s">
        <v>52</v>
      </c>
      <c r="C16" s="35">
        <f>C17+C18+C19+C20+C21+C22+C25+C28+C29+C30+C31+C32</f>
        <v>4263057</v>
      </c>
      <c r="D16" s="35">
        <f>D17+D18+D19+D20+D21+D22+D25+D28+D29+D30+D31+D32</f>
        <v>4295755</v>
      </c>
      <c r="E16" s="535"/>
      <c r="I16" s="152"/>
    </row>
    <row r="17" spans="1:9" ht="12" customHeight="1">
      <c r="A17" s="617"/>
      <c r="B17" s="14" t="s">
        <v>224</v>
      </c>
      <c r="C17" s="223">
        <v>295594</v>
      </c>
      <c r="D17" s="34">
        <f>'3sz melléklet polghiv'!D7</f>
        <v>295594</v>
      </c>
      <c r="E17" s="536"/>
      <c r="I17" s="152"/>
    </row>
    <row r="18" spans="1:9" ht="12" customHeight="1">
      <c r="A18" s="618"/>
      <c r="B18" s="14" t="s">
        <v>45</v>
      </c>
      <c r="C18" s="223">
        <v>85143</v>
      </c>
      <c r="D18" s="34">
        <f>'3sz melléklet polghiv'!D8</f>
        <v>85143</v>
      </c>
      <c r="E18" s="536"/>
      <c r="I18" s="152"/>
    </row>
    <row r="19" spans="1:9" ht="12" customHeight="1">
      <c r="A19" s="618"/>
      <c r="B19" s="14" t="s">
        <v>46</v>
      </c>
      <c r="C19" s="34">
        <v>602424</v>
      </c>
      <c r="D19" s="34">
        <f>'3sz melléklet polghiv'!D9</f>
        <v>602424</v>
      </c>
      <c r="E19" s="536"/>
      <c r="I19" s="152"/>
    </row>
    <row r="20" spans="1:9" ht="12" customHeight="1">
      <c r="A20" s="618"/>
      <c r="B20" s="14" t="s">
        <v>53</v>
      </c>
      <c r="C20" s="223">
        <v>92485</v>
      </c>
      <c r="D20" s="34">
        <f>'3sz melléklet polghiv'!D51</f>
        <v>92485</v>
      </c>
      <c r="E20" s="536"/>
      <c r="I20" s="152"/>
    </row>
    <row r="21" spans="1:9" ht="12" customHeight="1">
      <c r="A21" s="618"/>
      <c r="B21" s="14" t="s">
        <v>54</v>
      </c>
      <c r="C21" s="223">
        <v>124790</v>
      </c>
      <c r="D21" s="34">
        <f>'3sz melléklet polghiv'!D93</f>
        <v>124790</v>
      </c>
      <c r="E21" s="536"/>
      <c r="I21" s="152"/>
    </row>
    <row r="22" spans="1:9" ht="12" customHeight="1">
      <c r="A22" s="618"/>
      <c r="B22" s="14" t="s">
        <v>71</v>
      </c>
      <c r="C22" s="223">
        <v>17600</v>
      </c>
      <c r="D22" s="34">
        <v>17600</v>
      </c>
      <c r="E22" s="536"/>
      <c r="I22" s="152"/>
    </row>
    <row r="23" spans="1:9" ht="12" customHeight="1">
      <c r="A23" s="618"/>
      <c r="B23" s="353" t="s">
        <v>424</v>
      </c>
      <c r="C23" s="224">
        <v>12000</v>
      </c>
      <c r="D23" s="518">
        <v>12000</v>
      </c>
      <c r="E23" s="537"/>
      <c r="I23" s="152"/>
    </row>
    <row r="24" spans="1:9" ht="12" customHeight="1">
      <c r="A24" s="618"/>
      <c r="B24" s="353" t="s">
        <v>423</v>
      </c>
      <c r="C24" s="34"/>
      <c r="D24" s="36"/>
      <c r="E24" s="538"/>
      <c r="I24" s="152"/>
    </row>
    <row r="25" spans="1:9" ht="12" customHeight="1">
      <c r="A25" s="618"/>
      <c r="B25" s="14" t="s">
        <v>50</v>
      </c>
      <c r="C25" s="223">
        <v>2924425</v>
      </c>
      <c r="D25" s="34">
        <f>SUM(D26+D27)</f>
        <v>2957123</v>
      </c>
      <c r="E25" s="536"/>
      <c r="I25" s="152"/>
    </row>
    <row r="26" spans="1:9" ht="12" customHeight="1">
      <c r="A26" s="618"/>
      <c r="B26" s="14" t="s">
        <v>70</v>
      </c>
      <c r="C26" s="223">
        <v>2847425</v>
      </c>
      <c r="D26" s="34">
        <f>'4. számú melléklet'!D13+'4. számú melléklet'!D22+'4. számú melléklet'!D87</f>
        <v>2876023</v>
      </c>
      <c r="E26" s="536"/>
      <c r="I26" s="152"/>
    </row>
    <row r="27" spans="1:9" ht="12" customHeight="1">
      <c r="A27" s="618"/>
      <c r="B27" s="14" t="s">
        <v>226</v>
      </c>
      <c r="C27" s="223">
        <v>77000</v>
      </c>
      <c r="D27" s="34">
        <f>'5.sz melléklet felújítás'!D24</f>
        <v>81100</v>
      </c>
      <c r="E27" s="536"/>
      <c r="I27" s="152"/>
    </row>
    <row r="28" spans="1:9" ht="12" customHeight="1">
      <c r="A28" s="618"/>
      <c r="B28" s="15" t="s">
        <v>68</v>
      </c>
      <c r="C28" s="225">
        <v>500</v>
      </c>
      <c r="D28" s="225">
        <v>500</v>
      </c>
      <c r="E28" s="539"/>
      <c r="I28" s="152"/>
    </row>
    <row r="29" spans="1:9" ht="12" customHeight="1">
      <c r="A29" s="618"/>
      <c r="B29" s="15" t="s">
        <v>56</v>
      </c>
      <c r="C29" s="225">
        <v>89234</v>
      </c>
      <c r="D29" s="225">
        <v>89234</v>
      </c>
      <c r="E29" s="539"/>
      <c r="I29" s="152"/>
    </row>
    <row r="30" spans="1:9" ht="25.5" customHeight="1">
      <c r="A30" s="618"/>
      <c r="B30" s="44" t="s">
        <v>227</v>
      </c>
      <c r="C30" s="225">
        <v>19480</v>
      </c>
      <c r="D30" s="225">
        <v>19480</v>
      </c>
      <c r="E30" s="539"/>
      <c r="I30" s="152"/>
    </row>
    <row r="31" spans="1:9" ht="12" customHeight="1">
      <c r="A31" s="618"/>
      <c r="B31" s="15" t="s">
        <v>58</v>
      </c>
      <c r="C31" s="223"/>
      <c r="D31" s="223"/>
      <c r="E31" s="536"/>
      <c r="I31" s="152"/>
    </row>
    <row r="32" spans="1:9" ht="12" customHeight="1">
      <c r="A32" s="620"/>
      <c r="B32" s="15" t="s">
        <v>568</v>
      </c>
      <c r="C32" s="223">
        <v>11382</v>
      </c>
      <c r="D32" s="223">
        <v>11382</v>
      </c>
      <c r="E32" s="536"/>
      <c r="I32" s="152"/>
    </row>
    <row r="33" spans="1:9" ht="12" customHeight="1">
      <c r="A33" s="226"/>
      <c r="B33" s="16" t="s">
        <v>59</v>
      </c>
      <c r="C33" s="37">
        <f>C16+C6</f>
        <v>8687699</v>
      </c>
      <c r="D33" s="37">
        <f>D16+D6</f>
        <v>8720397</v>
      </c>
      <c r="E33" s="541"/>
      <c r="I33" s="152"/>
    </row>
    <row r="34" spans="1:5" ht="12" customHeight="1">
      <c r="A34" s="227"/>
      <c r="B34" s="14" t="s">
        <v>60</v>
      </c>
      <c r="C34" s="34"/>
      <c r="D34" s="34"/>
      <c r="E34" s="540"/>
    </row>
    <row r="35" spans="1:5" ht="12" customHeight="1">
      <c r="A35" s="617"/>
      <c r="B35" s="14" t="s">
        <v>44</v>
      </c>
      <c r="C35" s="34">
        <f aca="true" t="shared" si="0" ref="C35:D38">C17+C7</f>
        <v>2532657</v>
      </c>
      <c r="D35" s="34">
        <f t="shared" si="0"/>
        <v>2532657</v>
      </c>
      <c r="E35" s="534"/>
    </row>
    <row r="36" spans="1:5" ht="12" customHeight="1">
      <c r="A36" s="618"/>
      <c r="B36" s="14" t="s">
        <v>61</v>
      </c>
      <c r="C36" s="34">
        <f t="shared" si="0"/>
        <v>793464</v>
      </c>
      <c r="D36" s="34">
        <f t="shared" si="0"/>
        <v>793464</v>
      </c>
      <c r="E36" s="534"/>
    </row>
    <row r="37" spans="1:5" ht="12" customHeight="1">
      <c r="A37" s="618"/>
      <c r="B37" s="14" t="s">
        <v>62</v>
      </c>
      <c r="C37" s="34">
        <f t="shared" si="0"/>
        <v>1872932</v>
      </c>
      <c r="D37" s="34">
        <f t="shared" si="0"/>
        <v>1872932</v>
      </c>
      <c r="E37" s="534"/>
    </row>
    <row r="38" spans="1:5" ht="12" customHeight="1">
      <c r="A38" s="618"/>
      <c r="B38" s="14" t="s">
        <v>63</v>
      </c>
      <c r="C38" s="34">
        <f t="shared" si="0"/>
        <v>92745</v>
      </c>
      <c r="D38" s="34">
        <f t="shared" si="0"/>
        <v>92745</v>
      </c>
      <c r="E38" s="534"/>
    </row>
    <row r="39" spans="1:5" ht="12" customHeight="1">
      <c r="A39" s="618"/>
      <c r="B39" s="14" t="s">
        <v>64</v>
      </c>
      <c r="C39" s="34">
        <f>C21</f>
        <v>124790</v>
      </c>
      <c r="D39" s="34">
        <f>D21</f>
        <v>124790</v>
      </c>
      <c r="E39" s="534"/>
    </row>
    <row r="40" spans="1:5" ht="12" customHeight="1">
      <c r="A40" s="618"/>
      <c r="B40" s="14" t="s">
        <v>65</v>
      </c>
      <c r="C40" s="34">
        <f>C12</f>
        <v>14139</v>
      </c>
      <c r="D40" s="34">
        <f>D12</f>
        <v>14139</v>
      </c>
      <c r="E40" s="534"/>
    </row>
    <row r="41" spans="1:5" ht="12" customHeight="1">
      <c r="A41" s="618"/>
      <c r="B41" s="14" t="s">
        <v>72</v>
      </c>
      <c r="C41" s="34">
        <f>C22</f>
        <v>17600</v>
      </c>
      <c r="D41" s="34">
        <f>D22</f>
        <v>17600</v>
      </c>
      <c r="E41" s="534"/>
    </row>
    <row r="42" spans="1:5" ht="12" customHeight="1">
      <c r="A42" s="618"/>
      <c r="B42" s="353" t="s">
        <v>425</v>
      </c>
      <c r="C42" s="619">
        <v>14600</v>
      </c>
      <c r="D42" s="619">
        <v>14601</v>
      </c>
      <c r="E42" s="616"/>
    </row>
    <row r="43" spans="1:5" ht="9.75" customHeight="1">
      <c r="A43" s="618"/>
      <c r="B43" s="353" t="s">
        <v>426</v>
      </c>
      <c r="C43" s="619"/>
      <c r="D43" s="619"/>
      <c r="E43" s="616"/>
    </row>
    <row r="44" spans="1:5" ht="12" customHeight="1">
      <c r="A44" s="618"/>
      <c r="B44" s="14" t="s">
        <v>73</v>
      </c>
      <c r="C44" s="34" t="s">
        <v>20</v>
      </c>
      <c r="D44" s="34"/>
      <c r="E44" s="540"/>
    </row>
    <row r="45" spans="1:5" ht="12" customHeight="1">
      <c r="A45" s="618"/>
      <c r="B45" s="14" t="s">
        <v>66</v>
      </c>
      <c r="C45" s="34">
        <f aca="true" t="shared" si="1" ref="C45:D47">C25+C13</f>
        <v>3118776</v>
      </c>
      <c r="D45" s="34">
        <f t="shared" si="1"/>
        <v>3151474</v>
      </c>
      <c r="E45" s="534"/>
    </row>
    <row r="46" spans="1:5" ht="12" customHeight="1">
      <c r="A46" s="618"/>
      <c r="B46" s="14" t="s">
        <v>67</v>
      </c>
      <c r="C46" s="34">
        <f t="shared" si="1"/>
        <v>3022876</v>
      </c>
      <c r="D46" s="34">
        <f t="shared" si="1"/>
        <v>3051474</v>
      </c>
      <c r="E46" s="534"/>
    </row>
    <row r="47" spans="1:5" ht="12" customHeight="1">
      <c r="A47" s="618"/>
      <c r="B47" s="14" t="s">
        <v>228</v>
      </c>
      <c r="C47" s="34">
        <f t="shared" si="1"/>
        <v>95900</v>
      </c>
      <c r="D47" s="34">
        <f t="shared" si="1"/>
        <v>100000</v>
      </c>
      <c r="E47" s="534"/>
    </row>
    <row r="48" spans="1:5" ht="12" customHeight="1">
      <c r="A48" s="618"/>
      <c r="B48" s="14" t="s">
        <v>55</v>
      </c>
      <c r="C48" s="34">
        <f aca="true" t="shared" si="2" ref="C48:D52">C28</f>
        <v>500</v>
      </c>
      <c r="D48" s="34">
        <f t="shared" si="2"/>
        <v>500</v>
      </c>
      <c r="E48" s="534"/>
    </row>
    <row r="49" spans="1:5" ht="12" customHeight="1">
      <c r="A49" s="618"/>
      <c r="B49" s="14" t="s">
        <v>74</v>
      </c>
      <c r="C49" s="34">
        <f t="shared" si="2"/>
        <v>89234</v>
      </c>
      <c r="D49" s="34">
        <f t="shared" si="2"/>
        <v>89234</v>
      </c>
      <c r="E49" s="534"/>
    </row>
    <row r="50" spans="1:5" ht="12" customHeight="1">
      <c r="A50" s="618"/>
      <c r="B50" s="14" t="s">
        <v>57</v>
      </c>
      <c r="C50" s="34">
        <f t="shared" si="2"/>
        <v>19480</v>
      </c>
      <c r="D50" s="34">
        <f t="shared" si="2"/>
        <v>19480</v>
      </c>
      <c r="E50" s="534"/>
    </row>
    <row r="51" spans="1:5" ht="12" customHeight="1">
      <c r="A51" s="618"/>
      <c r="B51" s="14" t="s">
        <v>229</v>
      </c>
      <c r="C51" s="34">
        <f t="shared" si="2"/>
        <v>0</v>
      </c>
      <c r="D51" s="34">
        <f t="shared" si="2"/>
        <v>0</v>
      </c>
      <c r="E51" s="534"/>
    </row>
    <row r="52" spans="1:5" ht="12" customHeight="1">
      <c r="A52" s="618"/>
      <c r="B52" s="14" t="s">
        <v>51</v>
      </c>
      <c r="C52" s="34">
        <f t="shared" si="2"/>
        <v>11382</v>
      </c>
      <c r="D52" s="34">
        <f t="shared" si="2"/>
        <v>11382</v>
      </c>
      <c r="E52" s="534"/>
    </row>
    <row r="53" spans="1:5" ht="12.75">
      <c r="A53" s="18"/>
      <c r="B53" s="18"/>
      <c r="C53" s="525"/>
      <c r="D53" s="526"/>
      <c r="E53" s="528"/>
    </row>
    <row r="54" spans="1:5" ht="12.75">
      <c r="A54" s="18"/>
      <c r="B54" s="18"/>
      <c r="C54" s="527"/>
      <c r="D54" s="527"/>
      <c r="E54" s="528"/>
    </row>
    <row r="55" spans="1:5" ht="12.75">
      <c r="A55" s="18"/>
      <c r="B55" s="334"/>
      <c r="C55" s="519"/>
      <c r="D55" s="519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3.5">
      <c r="A58" s="18"/>
      <c r="B58" s="598"/>
      <c r="C58" s="520"/>
      <c r="D58" s="520"/>
      <c r="E58" s="520"/>
    </row>
    <row r="59" spans="1:5" ht="12.75">
      <c r="A59" s="520"/>
      <c r="B59" s="520"/>
      <c r="C59" s="520"/>
      <c r="D59" s="520"/>
      <c r="E59" s="520"/>
    </row>
    <row r="60" spans="1:5" ht="12.75">
      <c r="A60" s="520"/>
      <c r="B60" s="520"/>
      <c r="C60" s="520"/>
      <c r="D60" s="520"/>
      <c r="E60" s="520"/>
    </row>
    <row r="61" spans="1:5" ht="12.75">
      <c r="A61" s="520"/>
      <c r="B61" s="520"/>
      <c r="C61" s="520"/>
      <c r="D61" s="520"/>
      <c r="E61" s="520"/>
    </row>
    <row r="62" spans="1:5" ht="12.75">
      <c r="A62" s="520"/>
      <c r="B62" s="520"/>
      <c r="C62" s="520"/>
      <c r="D62" s="520"/>
      <c r="E62" s="520"/>
    </row>
    <row r="63" spans="1:5" ht="12.75">
      <c r="A63" s="520"/>
      <c r="B63" s="520"/>
      <c r="C63" s="520"/>
      <c r="D63" s="520"/>
      <c r="E63" s="520"/>
    </row>
    <row r="64" spans="1:5" ht="12.75">
      <c r="A64" s="520"/>
      <c r="B64" s="520"/>
      <c r="C64" s="520"/>
      <c r="D64" s="520"/>
      <c r="E64" s="520"/>
    </row>
    <row r="65" spans="1:5" ht="12.75">
      <c r="A65" s="520"/>
      <c r="B65" s="520"/>
      <c r="C65" s="520"/>
      <c r="D65" s="520"/>
      <c r="E65" s="520"/>
    </row>
    <row r="66" spans="1:5" ht="12.75">
      <c r="A66" s="520"/>
      <c r="B66" s="520"/>
      <c r="C66" s="520"/>
      <c r="D66" s="520"/>
      <c r="E66" s="520"/>
    </row>
    <row r="67" spans="1:5" ht="12.75">
      <c r="A67" s="520"/>
      <c r="B67" s="520"/>
      <c r="C67" s="520"/>
      <c r="D67" s="520"/>
      <c r="E67" s="520"/>
    </row>
    <row r="68" spans="1:5" ht="13.5">
      <c r="A68" s="520"/>
      <c r="B68" s="598"/>
      <c r="C68" s="520"/>
      <c r="D68" s="520"/>
      <c r="E68" s="520"/>
    </row>
    <row r="69" spans="1:5" ht="12.75">
      <c r="A69" s="520"/>
      <c r="B69" s="520"/>
      <c r="C69" s="520"/>
      <c r="D69" s="520"/>
      <c r="E69" s="520"/>
    </row>
    <row r="70" spans="1:5" ht="12.75">
      <c r="A70" s="520"/>
      <c r="B70" s="520"/>
      <c r="C70" s="520"/>
      <c r="D70" s="520"/>
      <c r="E70" s="520"/>
    </row>
    <row r="71" spans="1:5" ht="13.5">
      <c r="A71" s="520"/>
      <c r="B71" s="597"/>
      <c r="C71" s="520"/>
      <c r="D71" s="520"/>
      <c r="E71" s="520"/>
    </row>
    <row r="72" spans="1:5" ht="12.75">
      <c r="A72" s="520"/>
      <c r="B72" s="520"/>
      <c r="C72" s="520"/>
      <c r="D72" s="520"/>
      <c r="E72" s="520"/>
    </row>
    <row r="73" spans="1:5" ht="12.75">
      <c r="A73" s="520"/>
      <c r="B73" s="520"/>
      <c r="C73" s="520"/>
      <c r="D73" s="520"/>
      <c r="E73" s="520"/>
    </row>
    <row r="74" spans="1:5" ht="12.75">
      <c r="A74" s="520"/>
      <c r="B74" s="520"/>
      <c r="C74" s="520"/>
      <c r="D74" s="520"/>
      <c r="E74" s="520"/>
    </row>
    <row r="75" spans="1:5" ht="12.75">
      <c r="A75" s="520"/>
      <c r="B75" s="520"/>
      <c r="C75" s="520"/>
      <c r="D75" s="520"/>
      <c r="E75" s="520"/>
    </row>
    <row r="76" spans="1:5" ht="12.75">
      <c r="A76" s="520"/>
      <c r="B76" s="520"/>
      <c r="C76" s="520"/>
      <c r="D76" s="520"/>
      <c r="E76" s="520"/>
    </row>
    <row r="77" spans="1:5" ht="13.5">
      <c r="A77" s="520"/>
      <c r="B77" s="599"/>
      <c r="C77" s="520"/>
      <c r="D77" s="520"/>
      <c r="E77" s="520"/>
    </row>
    <row r="78" ht="12.75">
      <c r="B78" s="8"/>
    </row>
  </sheetData>
  <sheetProtection/>
  <mergeCells count="9">
    <mergeCell ref="A2:D2"/>
    <mergeCell ref="E42:E43"/>
    <mergeCell ref="A1:D1"/>
    <mergeCell ref="A35:A52"/>
    <mergeCell ref="C42:C43"/>
    <mergeCell ref="D42:D43"/>
    <mergeCell ref="A7:A15"/>
    <mergeCell ref="A17:A32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0"/>
  <sheetViews>
    <sheetView zoomScalePageLayoutView="0" workbookViewId="0" topLeftCell="A1">
      <selection activeCell="B10" sqref="B10"/>
    </sheetView>
  </sheetViews>
  <sheetFormatPr defaultColWidth="8.00390625" defaultRowHeight="12.75"/>
  <cols>
    <col min="1" max="1" width="22.421875" style="144" customWidth="1"/>
    <col min="2" max="2" width="9.28125" style="139" customWidth="1"/>
    <col min="3" max="3" width="30.7109375" style="139" customWidth="1"/>
    <col min="4" max="4" width="9.28125" style="139" customWidth="1"/>
    <col min="5" max="5" width="24.421875" style="139" customWidth="1"/>
    <col min="6" max="8" width="11.00390625" style="139" customWidth="1"/>
    <col min="9" max="16384" width="8.00390625" style="139" customWidth="1"/>
  </cols>
  <sheetData>
    <row r="1" spans="1:6" ht="12.75">
      <c r="A1" s="612" t="s">
        <v>352</v>
      </c>
      <c r="B1" s="612"/>
      <c r="C1" s="612"/>
      <c r="D1" s="612"/>
      <c r="E1" s="92"/>
      <c r="F1" s="92"/>
    </row>
    <row r="2" spans="1:6" ht="12.75">
      <c r="A2" s="625" t="s">
        <v>570</v>
      </c>
      <c r="B2" s="625"/>
      <c r="C2" s="625"/>
      <c r="D2" s="625"/>
      <c r="E2" s="46"/>
      <c r="F2" s="46"/>
    </row>
    <row r="3" spans="1:4" ht="33.75" customHeight="1">
      <c r="A3" s="624" t="s">
        <v>515</v>
      </c>
      <c r="B3" s="624"/>
      <c r="C3" s="624"/>
      <c r="D3" s="624"/>
    </row>
    <row r="4" spans="1:8" ht="19.5" customHeight="1">
      <c r="A4" s="269"/>
      <c r="B4" s="270"/>
      <c r="C4" s="270"/>
      <c r="D4" s="270"/>
      <c r="E4" s="141"/>
      <c r="F4" s="141"/>
      <c r="G4" s="141"/>
      <c r="H4" s="141"/>
    </row>
    <row r="5" spans="1:8" ht="32.25" thickBot="1">
      <c r="A5" s="271" t="s">
        <v>2</v>
      </c>
      <c r="B5" s="272"/>
      <c r="C5" s="273" t="s">
        <v>42</v>
      </c>
      <c r="D5" s="274" t="s">
        <v>337</v>
      </c>
      <c r="E5" s="521"/>
      <c r="H5" s="142"/>
    </row>
    <row r="6" spans="1:5" ht="24" customHeight="1" thickBot="1">
      <c r="A6" s="275" t="s">
        <v>232</v>
      </c>
      <c r="B6" s="276" t="s">
        <v>516</v>
      </c>
      <c r="C6" s="275" t="s">
        <v>232</v>
      </c>
      <c r="D6" s="277" t="s">
        <v>516</v>
      </c>
      <c r="E6" s="143"/>
    </row>
    <row r="7" spans="1:5" s="143" customFormat="1" ht="24.75" customHeight="1">
      <c r="A7" s="278" t="s">
        <v>338</v>
      </c>
      <c r="B7" s="279">
        <f>'1.szmelléklet bevétel'!D9+'1.szmelléklet bevétel'!D10+'1.szmelléklet bevétel'!D14-'1.b.sz.mell felhalm mérleg'!B16</f>
        <v>423311</v>
      </c>
      <c r="C7" s="280" t="s">
        <v>120</v>
      </c>
      <c r="D7" s="281">
        <f>'1sz melléklet kiadás'!D35</f>
        <v>2532657</v>
      </c>
      <c r="E7" s="521"/>
    </row>
    <row r="8" spans="1:5" ht="24.75" customHeight="1">
      <c r="A8" s="282" t="s">
        <v>339</v>
      </c>
      <c r="B8" s="283">
        <f>'1.szmelléklet bevétel'!D13</f>
        <v>498873</v>
      </c>
      <c r="C8" s="284" t="s">
        <v>340</v>
      </c>
      <c r="D8" s="285">
        <f>'1sz melléklet kiadás'!D36</f>
        <v>793464</v>
      </c>
      <c r="E8" s="521"/>
    </row>
    <row r="9" spans="1:5" ht="24.75" customHeight="1">
      <c r="A9" s="282" t="s">
        <v>341</v>
      </c>
      <c r="B9" s="283">
        <f>'1.szmelléklet bevétel'!D31+'1.szmelléklet bevétel'!D32+'1.szmelléklet bevétel'!D33+'1.szmelléklet bevétel'!D34</f>
        <v>1990551</v>
      </c>
      <c r="C9" s="284" t="s">
        <v>123</v>
      </c>
      <c r="D9" s="285">
        <f>'1sz melléklet kiadás'!D37-80000</f>
        <v>1792932</v>
      </c>
      <c r="E9" s="521"/>
    </row>
    <row r="10" spans="1:5" ht="24.75" customHeight="1">
      <c r="A10" s="282" t="s">
        <v>342</v>
      </c>
      <c r="B10" s="283">
        <f>'1.szmelléklet bevétel'!D18+'1.szmelléklet bevétel'!D19+'1.szmelléklet bevétel'!D20-'1.b.sz.mell felhalm mérleg'!B13</f>
        <v>1456108</v>
      </c>
      <c r="C10" s="284" t="s">
        <v>343</v>
      </c>
      <c r="D10" s="285">
        <f>'1sz melléklet kiadás'!D40</f>
        <v>14139</v>
      </c>
      <c r="E10" s="521"/>
    </row>
    <row r="11" spans="1:5" ht="24.75" customHeight="1">
      <c r="A11" s="282" t="s">
        <v>344</v>
      </c>
      <c r="B11" s="283">
        <f>'1.szmelléklet bevétel'!D44-'1.b.sz.mell felhalm mérleg'!B11</f>
        <v>37254</v>
      </c>
      <c r="C11" s="284" t="s">
        <v>345</v>
      </c>
      <c r="D11" s="285">
        <f>'1sz melléklet kiadás'!D39</f>
        <v>124790</v>
      </c>
      <c r="E11" s="140"/>
    </row>
    <row r="12" spans="1:5" ht="24.75" customHeight="1">
      <c r="A12" s="286" t="s">
        <v>346</v>
      </c>
      <c r="B12" s="283">
        <f>'1.szmelléklet bevétel'!D12-'1.b.sz.mell felhalm mérleg'!B14</f>
        <v>377300</v>
      </c>
      <c r="C12" s="284" t="s">
        <v>151</v>
      </c>
      <c r="D12" s="285">
        <f>'1sz melléklet kiadás'!D38</f>
        <v>92745</v>
      </c>
      <c r="E12" s="521"/>
    </row>
    <row r="13" spans="1:5" ht="24.75" customHeight="1">
      <c r="A13" s="286" t="s">
        <v>37</v>
      </c>
      <c r="B13" s="283">
        <f>'1.szmelléklet bevétel'!D41</f>
        <v>415000</v>
      </c>
      <c r="C13" s="284" t="s">
        <v>347</v>
      </c>
      <c r="D13" s="285">
        <v>40000</v>
      </c>
      <c r="E13" s="521"/>
    </row>
    <row r="14" spans="1:5" ht="24.75" customHeight="1">
      <c r="A14" s="286"/>
      <c r="B14" s="287"/>
      <c r="C14" s="284" t="s">
        <v>318</v>
      </c>
      <c r="D14" s="285">
        <v>500</v>
      </c>
      <c r="E14" s="521"/>
    </row>
    <row r="15" spans="1:5" ht="24.75" customHeight="1">
      <c r="A15" s="286"/>
      <c r="B15" s="288"/>
      <c r="C15" s="272" t="s">
        <v>348</v>
      </c>
      <c r="D15" s="285">
        <f>'1sz melléklet kiadás'!D49-'1.b.sz.mell felhalm mérleg'!D11</f>
        <v>81352</v>
      </c>
      <c r="E15" s="521"/>
    </row>
    <row r="16" spans="1:5" ht="24.75" customHeight="1">
      <c r="A16" s="286"/>
      <c r="B16" s="287"/>
      <c r="C16" s="289"/>
      <c r="D16" s="288"/>
      <c r="E16" s="521"/>
    </row>
    <row r="17" spans="1:5" ht="24.75" customHeight="1">
      <c r="A17" s="286"/>
      <c r="B17" s="287"/>
      <c r="C17" s="289"/>
      <c r="D17" s="288"/>
      <c r="E17" s="521"/>
    </row>
    <row r="18" spans="1:5" ht="18" customHeight="1">
      <c r="A18" s="286"/>
      <c r="B18" s="287"/>
      <c r="C18" s="289"/>
      <c r="D18" s="288"/>
      <c r="E18" s="521"/>
    </row>
    <row r="19" spans="1:5" ht="18" customHeight="1" thickBot="1">
      <c r="A19" s="290"/>
      <c r="B19" s="291"/>
      <c r="C19" s="289"/>
      <c r="D19" s="292"/>
      <c r="E19" s="521"/>
    </row>
    <row r="20" spans="1:5" ht="18" customHeight="1" thickBot="1">
      <c r="A20" s="293" t="s">
        <v>349</v>
      </c>
      <c r="B20" s="294">
        <f>SUM(B7:B19)</f>
        <v>5198397</v>
      </c>
      <c r="C20" s="295" t="s">
        <v>349</v>
      </c>
      <c r="D20" s="296">
        <f>SUM(D7:D19)</f>
        <v>5472579</v>
      </c>
      <c r="E20" s="521"/>
    </row>
    <row r="21" spans="1:5" ht="18" customHeight="1" thickBot="1">
      <c r="A21" s="297" t="s">
        <v>350</v>
      </c>
      <c r="B21" s="298">
        <f>IF(((D20-B20)&gt;0),D20-B20,"----")</f>
        <v>274182</v>
      </c>
      <c r="C21" s="299" t="s">
        <v>351</v>
      </c>
      <c r="D21" s="300" t="str">
        <f>IF(((B20-D20)&gt;0),B20-D20,"----")</f>
        <v>----</v>
      </c>
      <c r="E21" s="521"/>
    </row>
    <row r="22" spans="1:5" ht="18" customHeight="1">
      <c r="A22" s="522"/>
      <c r="B22" s="521"/>
      <c r="C22" s="521"/>
      <c r="D22" s="521"/>
      <c r="E22" s="521"/>
    </row>
    <row r="23" spans="1:5" ht="12.75">
      <c r="A23" s="522"/>
      <c r="B23" s="521"/>
      <c r="C23" s="521"/>
      <c r="D23" s="521"/>
      <c r="E23" s="521"/>
    </row>
    <row r="24" spans="1:5" ht="12.75">
      <c r="A24" s="522"/>
      <c r="B24" s="521"/>
      <c r="C24" s="521"/>
      <c r="D24" s="521"/>
      <c r="E24" s="521"/>
    </row>
    <row r="25" spans="1:5" ht="12.75">
      <c r="A25" s="522"/>
      <c r="B25" s="521"/>
      <c r="C25" s="521"/>
      <c r="D25" s="521"/>
      <c r="E25" s="521"/>
    </row>
    <row r="26" spans="1:5" ht="12.75">
      <c r="A26" s="522"/>
      <c r="B26" s="521"/>
      <c r="C26" s="521"/>
      <c r="D26" s="521"/>
      <c r="E26" s="521"/>
    </row>
    <row r="27" spans="1:5" ht="12.75">
      <c r="A27" s="522"/>
      <c r="B27" s="521"/>
      <c r="C27" s="521"/>
      <c r="D27" s="521"/>
      <c r="E27" s="521"/>
    </row>
    <row r="28" spans="1:5" ht="12.75">
      <c r="A28" s="522"/>
      <c r="B28" s="521"/>
      <c r="C28" s="521"/>
      <c r="D28" s="521"/>
      <c r="E28" s="521"/>
    </row>
    <row r="29" spans="1:5" ht="12.75">
      <c r="A29" s="522"/>
      <c r="B29" s="521"/>
      <c r="C29" s="521"/>
      <c r="D29" s="521"/>
      <c r="E29" s="521"/>
    </row>
    <row r="30" spans="1:5" ht="12.75">
      <c r="A30" s="522"/>
      <c r="B30" s="521"/>
      <c r="C30" s="521"/>
      <c r="D30" s="521"/>
      <c r="E30" s="521"/>
    </row>
    <row r="31" spans="1:5" ht="12.75">
      <c r="A31" s="522"/>
      <c r="B31" s="521"/>
      <c r="C31" s="521"/>
      <c r="D31" s="521"/>
      <c r="E31" s="521"/>
    </row>
    <row r="32" spans="1:5" ht="12.75">
      <c r="A32" s="522"/>
      <c r="B32" s="521"/>
      <c r="C32" s="521"/>
      <c r="D32" s="521"/>
      <c r="E32" s="521"/>
    </row>
    <row r="33" spans="1:5" ht="12.75">
      <c r="A33" s="522"/>
      <c r="B33" s="521"/>
      <c r="C33" s="521"/>
      <c r="D33" s="521"/>
      <c r="E33" s="521"/>
    </row>
    <row r="34" spans="1:5" ht="12.75">
      <c r="A34" s="522"/>
      <c r="B34" s="521"/>
      <c r="C34" s="521"/>
      <c r="D34" s="521"/>
      <c r="E34" s="521"/>
    </row>
    <row r="35" spans="1:5" ht="12.75">
      <c r="A35" s="522"/>
      <c r="B35" s="521"/>
      <c r="C35" s="521"/>
      <c r="D35" s="521"/>
      <c r="E35" s="521"/>
    </row>
    <row r="36" spans="1:5" ht="12.75">
      <c r="A36" s="522"/>
      <c r="B36" s="521"/>
      <c r="C36" s="521"/>
      <c r="D36" s="521"/>
      <c r="E36" s="521"/>
    </row>
    <row r="37" spans="1:5" ht="12.75">
      <c r="A37" s="522"/>
      <c r="B37" s="521"/>
      <c r="C37" s="521"/>
      <c r="D37" s="521"/>
      <c r="E37" s="521"/>
    </row>
    <row r="38" spans="1:5" ht="12.75">
      <c r="A38" s="522"/>
      <c r="B38" s="521"/>
      <c r="C38" s="521"/>
      <c r="D38" s="521"/>
      <c r="E38" s="521"/>
    </row>
    <row r="39" spans="1:5" ht="12.75">
      <c r="A39" s="522"/>
      <c r="B39" s="521"/>
      <c r="C39" s="521"/>
      <c r="D39" s="521"/>
      <c r="E39" s="521"/>
    </row>
    <row r="40" spans="1:5" ht="12.75">
      <c r="A40" s="522"/>
      <c r="B40" s="521"/>
      <c r="C40" s="521"/>
      <c r="D40" s="521"/>
      <c r="E40" s="521"/>
    </row>
    <row r="41" spans="1:5" ht="12.75">
      <c r="A41" s="522"/>
      <c r="B41" s="521"/>
      <c r="C41" s="521"/>
      <c r="D41" s="521"/>
      <c r="E41" s="521"/>
    </row>
    <row r="42" spans="1:5" ht="12.75">
      <c r="A42" s="522"/>
      <c r="B42" s="521"/>
      <c r="C42" s="521"/>
      <c r="D42" s="521"/>
      <c r="E42" s="521"/>
    </row>
    <row r="43" spans="1:5" ht="12.75">
      <c r="A43" s="522"/>
      <c r="B43" s="521"/>
      <c r="C43" s="521"/>
      <c r="D43" s="521"/>
      <c r="E43" s="521"/>
    </row>
    <row r="44" spans="1:5" ht="12.75">
      <c r="A44" s="522"/>
      <c r="B44" s="521"/>
      <c r="C44" s="521"/>
      <c r="D44" s="521"/>
      <c r="E44" s="521"/>
    </row>
    <row r="45" spans="1:5" ht="12.75">
      <c r="A45" s="522"/>
      <c r="B45" s="521"/>
      <c r="C45" s="521"/>
      <c r="D45" s="521"/>
      <c r="E45" s="521"/>
    </row>
    <row r="46" spans="1:5" ht="12.75">
      <c r="A46" s="522"/>
      <c r="B46" s="521"/>
      <c r="C46" s="521"/>
      <c r="D46" s="521"/>
      <c r="E46" s="521"/>
    </row>
    <row r="47" spans="1:5" ht="12.75">
      <c r="A47" s="522"/>
      <c r="B47" s="521"/>
      <c r="C47" s="521"/>
      <c r="D47" s="521"/>
      <c r="E47" s="521"/>
    </row>
    <row r="48" spans="1:5" ht="12.75">
      <c r="A48" s="522"/>
      <c r="B48" s="521"/>
      <c r="C48" s="521"/>
      <c r="D48" s="521"/>
      <c r="E48" s="521"/>
    </row>
    <row r="49" spans="1:5" ht="12.75">
      <c r="A49" s="522"/>
      <c r="B49" s="521"/>
      <c r="C49" s="521"/>
      <c r="D49" s="521"/>
      <c r="E49" s="521"/>
    </row>
    <row r="50" spans="1:5" ht="12.75">
      <c r="A50" s="522"/>
      <c r="B50" s="521"/>
      <c r="C50" s="521"/>
      <c r="D50" s="521"/>
      <c r="E50" s="521"/>
    </row>
    <row r="51" spans="1:5" ht="12.75">
      <c r="A51" s="522"/>
      <c r="B51" s="521"/>
      <c r="C51" s="521"/>
      <c r="D51" s="521"/>
      <c r="E51" s="521"/>
    </row>
    <row r="52" spans="1:5" ht="12.75">
      <c r="A52" s="522"/>
      <c r="B52" s="521"/>
      <c r="C52" s="521"/>
      <c r="D52" s="521"/>
      <c r="E52" s="521"/>
    </row>
    <row r="53" spans="1:5" ht="12.75">
      <c r="A53" s="522"/>
      <c r="B53" s="521"/>
      <c r="C53" s="521"/>
      <c r="D53" s="521"/>
      <c r="E53" s="521"/>
    </row>
    <row r="54" spans="1:5" ht="12.75">
      <c r="A54" s="522"/>
      <c r="B54" s="521"/>
      <c r="C54" s="521"/>
      <c r="D54" s="521"/>
      <c r="E54" s="521"/>
    </row>
    <row r="55" spans="1:5" ht="12.75">
      <c r="A55" s="522"/>
      <c r="B55" s="521"/>
      <c r="C55" s="521"/>
      <c r="D55" s="521"/>
      <c r="E55" s="521"/>
    </row>
    <row r="56" spans="1:5" ht="12.75">
      <c r="A56" s="522"/>
      <c r="B56" s="521"/>
      <c r="C56" s="521"/>
      <c r="D56" s="521"/>
      <c r="E56" s="521"/>
    </row>
    <row r="57" spans="1:5" ht="12.75">
      <c r="A57" s="522"/>
      <c r="B57" s="521"/>
      <c r="C57" s="521"/>
      <c r="D57" s="521"/>
      <c r="E57" s="521"/>
    </row>
    <row r="58" spans="1:5" ht="12.75">
      <c r="A58" s="522"/>
      <c r="B58" s="521"/>
      <c r="C58" s="521"/>
      <c r="D58" s="521"/>
      <c r="E58" s="521"/>
    </row>
    <row r="59" spans="1:5" ht="12.75">
      <c r="A59" s="522"/>
      <c r="B59" s="521"/>
      <c r="C59" s="521"/>
      <c r="D59" s="521"/>
      <c r="E59" s="521"/>
    </row>
    <row r="60" spans="1:5" ht="12.75">
      <c r="A60" s="522"/>
      <c r="B60" s="521"/>
      <c r="C60" s="521"/>
      <c r="D60" s="521"/>
      <c r="E60" s="521"/>
    </row>
    <row r="61" spans="1:5" ht="12.75">
      <c r="A61" s="522"/>
      <c r="B61" s="521"/>
      <c r="C61" s="521"/>
      <c r="D61" s="521"/>
      <c r="E61" s="521"/>
    </row>
    <row r="62" spans="1:5" ht="12.75">
      <c r="A62" s="522"/>
      <c r="B62" s="521"/>
      <c r="C62" s="521"/>
      <c r="D62" s="521"/>
      <c r="E62" s="521"/>
    </row>
    <row r="63" spans="1:5" ht="12.75">
      <c r="A63" s="522"/>
      <c r="B63" s="521"/>
      <c r="C63" s="521"/>
      <c r="D63" s="521"/>
      <c r="E63" s="521"/>
    </row>
    <row r="64" spans="1:5" ht="12.75">
      <c r="A64" s="522"/>
      <c r="B64" s="521"/>
      <c r="C64" s="521"/>
      <c r="D64" s="521"/>
      <c r="E64" s="521"/>
    </row>
    <row r="65" spans="1:5" ht="12.75">
      <c r="A65" s="522"/>
      <c r="B65" s="521"/>
      <c r="C65" s="521"/>
      <c r="D65" s="521"/>
      <c r="E65" s="521"/>
    </row>
    <row r="66" spans="1:5" ht="12.75">
      <c r="A66" s="522"/>
      <c r="B66" s="521"/>
      <c r="C66" s="521"/>
      <c r="D66" s="521"/>
      <c r="E66" s="521"/>
    </row>
    <row r="67" spans="1:5" ht="12.75">
      <c r="A67" s="522"/>
      <c r="B67" s="521"/>
      <c r="C67" s="521"/>
      <c r="D67" s="521"/>
      <c r="E67" s="521"/>
    </row>
    <row r="68" spans="1:5" ht="12.75">
      <c r="A68" s="522"/>
      <c r="B68" s="521"/>
      <c r="C68" s="521"/>
      <c r="D68" s="521"/>
      <c r="E68" s="521"/>
    </row>
    <row r="69" spans="1:5" ht="12.75">
      <c r="A69" s="522"/>
      <c r="B69" s="521"/>
      <c r="C69" s="521"/>
      <c r="D69" s="521"/>
      <c r="E69" s="521"/>
    </row>
    <row r="70" spans="1:5" ht="12.75">
      <c r="A70" s="522"/>
      <c r="B70" s="521"/>
      <c r="C70" s="521"/>
      <c r="D70" s="521"/>
      <c r="E70" s="521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1"/>
  <sheetViews>
    <sheetView zoomScalePageLayoutView="0" workbookViewId="0" topLeftCell="A10">
      <selection activeCell="B11" sqref="B11"/>
    </sheetView>
  </sheetViews>
  <sheetFormatPr defaultColWidth="8.00390625" defaultRowHeight="12.75"/>
  <cols>
    <col min="1" max="1" width="22.421875" style="150" customWidth="1"/>
    <col min="2" max="2" width="9.28125" style="145" customWidth="1"/>
    <col min="3" max="3" width="30.7109375" style="145" customWidth="1"/>
    <col min="4" max="4" width="9.28125" style="145" customWidth="1"/>
    <col min="5" max="5" width="24.421875" style="145" customWidth="1"/>
    <col min="6" max="8" width="11.00390625" style="145" customWidth="1"/>
    <col min="9" max="16384" width="8.00390625" style="145" customWidth="1"/>
  </cols>
  <sheetData>
    <row r="1" spans="1:4" ht="12.75">
      <c r="A1" s="612" t="s">
        <v>369</v>
      </c>
      <c r="B1" s="612"/>
      <c r="C1" s="612"/>
      <c r="D1" s="612"/>
    </row>
    <row r="2" spans="1:5" ht="12.75">
      <c r="A2" s="625" t="s">
        <v>571</v>
      </c>
      <c r="B2" s="625"/>
      <c r="C2" s="625"/>
      <c r="D2" s="625"/>
      <c r="E2" s="46"/>
    </row>
    <row r="3" spans="1:4" ht="33.75" customHeight="1">
      <c r="A3" s="626" t="s">
        <v>517</v>
      </c>
      <c r="B3" s="626"/>
      <c r="C3" s="626"/>
      <c r="D3" s="626"/>
    </row>
    <row r="4" spans="1:8" ht="19.5" customHeight="1">
      <c r="A4" s="301"/>
      <c r="B4" s="302"/>
      <c r="C4" s="302"/>
      <c r="D4" s="302"/>
      <c r="E4" s="147"/>
      <c r="F4" s="147"/>
      <c r="G4" s="147"/>
      <c r="H4" s="147"/>
    </row>
    <row r="5" spans="1:8" ht="32.25" thickBot="1">
      <c r="A5" s="303" t="s">
        <v>2</v>
      </c>
      <c r="B5" s="304"/>
      <c r="C5" s="305" t="s">
        <v>42</v>
      </c>
      <c r="D5" s="306" t="s">
        <v>337</v>
      </c>
      <c r="H5" s="148"/>
    </row>
    <row r="6" spans="1:5" ht="24" customHeight="1" thickBot="1">
      <c r="A6" s="307" t="s">
        <v>232</v>
      </c>
      <c r="B6" s="308" t="s">
        <v>434</v>
      </c>
      <c r="C6" s="307" t="s">
        <v>232</v>
      </c>
      <c r="D6" s="309" t="s">
        <v>433</v>
      </c>
      <c r="E6" s="149"/>
    </row>
    <row r="7" spans="1:5" s="149" customFormat="1" ht="24.75" customHeight="1">
      <c r="A7" s="310" t="s">
        <v>353</v>
      </c>
      <c r="B7" s="311">
        <f>'1.szmelléklet bevétel'!D28</f>
        <v>503017</v>
      </c>
      <c r="C7" s="312" t="s">
        <v>354</v>
      </c>
      <c r="D7" s="313">
        <f>'1sz melléklet kiadás'!D46</f>
        <v>3051474</v>
      </c>
      <c r="E7" s="145"/>
    </row>
    <row r="8" spans="1:4" ht="24.75" customHeight="1">
      <c r="A8" s="314" t="s">
        <v>355</v>
      </c>
      <c r="B8" s="315">
        <f>'1.szmelléklet bevétel'!D21</f>
        <v>7121</v>
      </c>
      <c r="C8" s="316" t="s">
        <v>356</v>
      </c>
      <c r="D8" s="317">
        <f>'1sz melléklet kiadás'!D22+'1sz melléklet kiadás'!D11</f>
        <v>17600</v>
      </c>
    </row>
    <row r="9" spans="1:4" ht="24.75" customHeight="1">
      <c r="A9" s="314" t="s">
        <v>357</v>
      </c>
      <c r="B9" s="315">
        <v>0</v>
      </c>
      <c r="C9" s="316" t="s">
        <v>358</v>
      </c>
      <c r="D9" s="317">
        <f>'1sz melléklet kiadás'!D47</f>
        <v>100000</v>
      </c>
    </row>
    <row r="10" spans="1:4" ht="24.75" customHeight="1">
      <c r="A10" s="314" t="s">
        <v>359</v>
      </c>
      <c r="B10" s="315">
        <f>'1.szmelléklet bevétel'!D38-'1.a.sz.mell működés mérleg'!B9</f>
        <v>2878494</v>
      </c>
      <c r="C10" s="316" t="s">
        <v>360</v>
      </c>
      <c r="D10" s="317">
        <f>'1sz melléklet kiadás'!D30</f>
        <v>19480</v>
      </c>
    </row>
    <row r="11" spans="1:5" ht="24.75" customHeight="1">
      <c r="A11" s="314" t="s">
        <v>344</v>
      </c>
      <c r="B11" s="315">
        <v>6511</v>
      </c>
      <c r="C11" s="316" t="s">
        <v>361</v>
      </c>
      <c r="D11" s="317">
        <v>7882</v>
      </c>
      <c r="E11" s="146"/>
    </row>
    <row r="12" spans="1:4" ht="24.75" customHeight="1">
      <c r="A12" s="314" t="s">
        <v>362</v>
      </c>
      <c r="B12" s="315"/>
      <c r="C12" s="318" t="s">
        <v>363</v>
      </c>
      <c r="D12" s="317"/>
    </row>
    <row r="13" spans="1:4" ht="24.75" customHeight="1">
      <c r="A13" s="319" t="s">
        <v>364</v>
      </c>
      <c r="B13" s="315"/>
      <c r="C13" s="316" t="s">
        <v>365</v>
      </c>
      <c r="D13" s="317">
        <v>51382</v>
      </c>
    </row>
    <row r="14" spans="1:4" ht="24.75" customHeight="1">
      <c r="A14" s="319" t="s">
        <v>366</v>
      </c>
      <c r="B14" s="315">
        <v>39000</v>
      </c>
      <c r="C14" s="318"/>
      <c r="D14" s="317"/>
    </row>
    <row r="15" spans="1:4" ht="24.75" customHeight="1">
      <c r="A15" s="319" t="s">
        <v>367</v>
      </c>
      <c r="B15" s="315">
        <f>'1.szmelléklet bevétel'!D39</f>
        <v>10550</v>
      </c>
      <c r="C15" s="318"/>
      <c r="D15" s="317"/>
    </row>
    <row r="16" spans="1:4" ht="24.75" customHeight="1">
      <c r="A16" s="319" t="s">
        <v>368</v>
      </c>
      <c r="B16" s="315">
        <v>77307</v>
      </c>
      <c r="C16" s="318"/>
      <c r="D16" s="317"/>
    </row>
    <row r="17" spans="1:4" ht="24.75" customHeight="1">
      <c r="A17" s="319"/>
      <c r="B17" s="320"/>
      <c r="C17" s="318"/>
      <c r="D17" s="321"/>
    </row>
    <row r="18" spans="1:4" ht="18" customHeight="1">
      <c r="A18" s="319"/>
      <c r="B18" s="320"/>
      <c r="C18" s="318"/>
      <c r="D18" s="321"/>
    </row>
    <row r="19" spans="1:4" ht="18" customHeight="1" thickBot="1">
      <c r="A19" s="322"/>
      <c r="B19" s="323"/>
      <c r="C19" s="318"/>
      <c r="D19" s="324"/>
    </row>
    <row r="20" spans="1:4" ht="18" customHeight="1" thickBot="1">
      <c r="A20" s="325" t="s">
        <v>349</v>
      </c>
      <c r="B20" s="326">
        <f>SUM(B7:B19)</f>
        <v>3522000</v>
      </c>
      <c r="C20" s="327" t="s">
        <v>349</v>
      </c>
      <c r="D20" s="328">
        <f>SUM(D7:D19)</f>
        <v>3247818</v>
      </c>
    </row>
    <row r="21" spans="1:4" ht="18" customHeight="1" thickBot="1">
      <c r="A21" s="329" t="s">
        <v>350</v>
      </c>
      <c r="B21" s="330" t="str">
        <f>IF(((D20-B20)&gt;0),D20-B20,"----")</f>
        <v>----</v>
      </c>
      <c r="C21" s="331" t="s">
        <v>351</v>
      </c>
      <c r="D21" s="332">
        <f>IF(((B20-D20)&gt;0),B20-D20,"----")</f>
        <v>274182</v>
      </c>
    </row>
    <row r="22" spans="1:4" ht="18" customHeight="1">
      <c r="A22" s="523"/>
      <c r="B22" s="524"/>
      <c r="C22" s="524"/>
      <c r="D22" s="524"/>
    </row>
    <row r="23" spans="1:4" ht="12.75">
      <c r="A23" s="523"/>
      <c r="B23" s="524"/>
      <c r="C23" s="524"/>
      <c r="D23" s="524"/>
    </row>
    <row r="24" spans="1:4" ht="12.75">
      <c r="A24" s="523"/>
      <c r="B24" s="524"/>
      <c r="C24" s="524"/>
      <c r="D24" s="524"/>
    </row>
    <row r="25" spans="1:4" ht="12.75">
      <c r="A25" s="523"/>
      <c r="B25" s="524"/>
      <c r="C25" s="524"/>
      <c r="D25" s="524"/>
    </row>
    <row r="26" spans="1:4" ht="12.75">
      <c r="A26" s="523"/>
      <c r="B26" s="524"/>
      <c r="C26" s="524"/>
      <c r="D26" s="524"/>
    </row>
    <row r="27" spans="1:4" ht="12.75">
      <c r="A27" s="523"/>
      <c r="B27" s="524"/>
      <c r="C27" s="524"/>
      <c r="D27" s="524"/>
    </row>
    <row r="28" spans="1:4" ht="12.75">
      <c r="A28" s="523"/>
      <c r="B28" s="524"/>
      <c r="C28" s="524"/>
      <c r="D28" s="524"/>
    </row>
    <row r="29" spans="1:4" ht="12.75">
      <c r="A29" s="523"/>
      <c r="B29" s="524"/>
      <c r="C29" s="524"/>
      <c r="D29" s="524"/>
    </row>
    <row r="30" spans="1:4" ht="12.75">
      <c r="A30" s="523"/>
      <c r="B30" s="524"/>
      <c r="C30" s="524"/>
      <c r="D30" s="524"/>
    </row>
    <row r="31" spans="1:4" ht="12.75">
      <c r="A31" s="523"/>
      <c r="B31" s="524"/>
      <c r="C31" s="524"/>
      <c r="D31" s="524"/>
    </row>
    <row r="32" spans="1:4" ht="12.75">
      <c r="A32" s="523"/>
      <c r="B32" s="524"/>
      <c r="C32" s="524"/>
      <c r="D32" s="524"/>
    </row>
    <row r="33" spans="1:4" ht="12.75">
      <c r="A33" s="523"/>
      <c r="B33" s="524"/>
      <c r="C33" s="524"/>
      <c r="D33" s="524"/>
    </row>
    <row r="34" spans="1:4" ht="12.75">
      <c r="A34" s="523"/>
      <c r="B34" s="524"/>
      <c r="C34" s="524"/>
      <c r="D34" s="524"/>
    </row>
    <row r="35" spans="1:4" ht="12.75">
      <c r="A35" s="523"/>
      <c r="B35" s="524"/>
      <c r="C35" s="524"/>
      <c r="D35" s="524"/>
    </row>
    <row r="36" spans="1:4" ht="12.75">
      <c r="A36" s="523"/>
      <c r="B36" s="524"/>
      <c r="C36" s="524"/>
      <c r="D36" s="524"/>
    </row>
    <row r="37" spans="1:4" ht="12.75">
      <c r="A37" s="523"/>
      <c r="B37" s="524"/>
      <c r="C37" s="524"/>
      <c r="D37" s="524"/>
    </row>
    <row r="38" spans="1:4" ht="12.75">
      <c r="A38" s="523"/>
      <c r="B38" s="524"/>
      <c r="C38" s="524"/>
      <c r="D38" s="524"/>
    </row>
    <row r="39" spans="1:4" ht="12.75">
      <c r="A39" s="523"/>
      <c r="B39" s="524"/>
      <c r="C39" s="524"/>
      <c r="D39" s="524"/>
    </row>
    <row r="40" spans="1:4" ht="12.75">
      <c r="A40" s="523"/>
      <c r="B40" s="524"/>
      <c r="C40" s="524"/>
      <c r="D40" s="524"/>
    </row>
    <row r="41" spans="1:4" ht="12.75">
      <c r="A41" s="523"/>
      <c r="B41" s="524"/>
      <c r="C41" s="524"/>
      <c r="D41" s="524"/>
    </row>
    <row r="42" spans="1:4" ht="12.75">
      <c r="A42" s="523"/>
      <c r="B42" s="524"/>
      <c r="C42" s="524"/>
      <c r="D42" s="524"/>
    </row>
    <row r="43" spans="1:4" ht="12.75">
      <c r="A43" s="523"/>
      <c r="B43" s="524"/>
      <c r="C43" s="524"/>
      <c r="D43" s="524"/>
    </row>
    <row r="44" spans="1:4" ht="12.75">
      <c r="A44" s="523"/>
      <c r="B44" s="524"/>
      <c r="C44" s="524"/>
      <c r="D44" s="524"/>
    </row>
    <row r="45" spans="1:4" ht="12.75">
      <c r="A45" s="523"/>
      <c r="B45" s="524"/>
      <c r="C45" s="524"/>
      <c r="D45" s="524"/>
    </row>
    <row r="46" spans="1:4" ht="12.75">
      <c r="A46" s="523"/>
      <c r="B46" s="524"/>
      <c r="C46" s="524"/>
      <c r="D46" s="524"/>
    </row>
    <row r="47" spans="1:4" ht="12.75">
      <c r="A47" s="523"/>
      <c r="B47" s="524"/>
      <c r="C47" s="524"/>
      <c r="D47" s="524"/>
    </row>
    <row r="48" spans="1:4" ht="12.75">
      <c r="A48" s="523"/>
      <c r="B48" s="524"/>
      <c r="C48" s="524"/>
      <c r="D48" s="524"/>
    </row>
    <row r="49" spans="1:4" ht="12.75">
      <c r="A49" s="523"/>
      <c r="B49" s="524"/>
      <c r="C49" s="524"/>
      <c r="D49" s="524"/>
    </row>
    <row r="50" spans="1:4" ht="12.75">
      <c r="A50" s="523"/>
      <c r="B50" s="524"/>
      <c r="C50" s="524"/>
      <c r="D50" s="524"/>
    </row>
    <row r="51" spans="1:4" ht="12.75">
      <c r="A51" s="523"/>
      <c r="B51" s="524"/>
      <c r="C51" s="524"/>
      <c r="D51" s="524"/>
    </row>
    <row r="52" spans="1:4" ht="12.75">
      <c r="A52" s="523"/>
      <c r="B52" s="524"/>
      <c r="C52" s="524"/>
      <c r="D52" s="524"/>
    </row>
    <row r="53" spans="1:4" ht="12.75">
      <c r="A53" s="523"/>
      <c r="B53" s="524"/>
      <c r="C53" s="524"/>
      <c r="D53" s="524"/>
    </row>
    <row r="54" spans="1:4" ht="12.75">
      <c r="A54" s="523"/>
      <c r="B54" s="524"/>
      <c r="C54" s="524"/>
      <c r="D54" s="524"/>
    </row>
    <row r="55" spans="1:4" ht="12.75">
      <c r="A55" s="523"/>
      <c r="B55" s="524"/>
      <c r="C55" s="524"/>
      <c r="D55" s="524"/>
    </row>
    <row r="56" spans="1:4" ht="12.75">
      <c r="A56" s="523"/>
      <c r="B56" s="524"/>
      <c r="C56" s="524"/>
      <c r="D56" s="524"/>
    </row>
    <row r="57" spans="1:4" ht="12.75">
      <c r="A57" s="523"/>
      <c r="B57" s="524"/>
      <c r="C57" s="524"/>
      <c r="D57" s="524"/>
    </row>
    <row r="58" spans="1:4" ht="12.75">
      <c r="A58" s="523"/>
      <c r="B58" s="524"/>
      <c r="C58" s="524"/>
      <c r="D58" s="524"/>
    </row>
    <row r="59" spans="1:4" ht="12.75">
      <c r="A59" s="523"/>
      <c r="B59" s="524"/>
      <c r="C59" s="524"/>
      <c r="D59" s="524"/>
    </row>
    <row r="60" spans="1:4" ht="12.75">
      <c r="A60" s="523"/>
      <c r="B60" s="524"/>
      <c r="C60" s="524"/>
      <c r="D60" s="524"/>
    </row>
    <row r="61" spans="1:4" ht="12.75">
      <c r="A61" s="523"/>
      <c r="B61" s="524"/>
      <c r="C61" s="524"/>
      <c r="D61" s="524"/>
    </row>
    <row r="62" spans="1:4" ht="12.75">
      <c r="A62" s="523"/>
      <c r="B62" s="524"/>
      <c r="C62" s="524"/>
      <c r="D62" s="524"/>
    </row>
    <row r="63" spans="1:4" ht="12.75">
      <c r="A63" s="523"/>
      <c r="B63" s="524"/>
      <c r="C63" s="524"/>
      <c r="D63" s="524"/>
    </row>
    <row r="64" spans="1:4" ht="12.75">
      <c r="A64" s="523"/>
      <c r="B64" s="524"/>
      <c r="C64" s="524"/>
      <c r="D64" s="524"/>
    </row>
    <row r="65" spans="1:4" ht="12.75">
      <c r="A65" s="523"/>
      <c r="B65" s="524"/>
      <c r="C65" s="524"/>
      <c r="D65" s="524"/>
    </row>
    <row r="66" spans="1:4" ht="12.75">
      <c r="A66" s="523"/>
      <c r="B66" s="524"/>
      <c r="C66" s="524"/>
      <c r="D66" s="524"/>
    </row>
    <row r="67" spans="1:4" ht="12.75">
      <c r="A67" s="523"/>
      <c r="B67" s="524"/>
      <c r="C67" s="524"/>
      <c r="D67" s="524"/>
    </row>
    <row r="68" spans="1:4" ht="12.75">
      <c r="A68" s="523"/>
      <c r="B68" s="524"/>
      <c r="C68" s="524"/>
      <c r="D68" s="524"/>
    </row>
    <row r="69" spans="1:4" ht="12.75">
      <c r="A69" s="523"/>
      <c r="B69" s="524"/>
      <c r="C69" s="524"/>
      <c r="D69" s="524"/>
    </row>
    <row r="70" spans="1:4" ht="12.75">
      <c r="A70" s="523"/>
      <c r="B70" s="524"/>
      <c r="C70" s="524"/>
      <c r="D70" s="524"/>
    </row>
    <row r="71" spans="1:4" ht="12.75">
      <c r="A71" s="523"/>
      <c r="B71" s="524"/>
      <c r="C71" s="524"/>
      <c r="D71" s="524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207"/>
  <sheetViews>
    <sheetView zoomScale="95" zoomScaleNormal="95" zoomScalePageLayoutView="0" workbookViewId="0" topLeftCell="A1">
      <selection activeCell="A93" sqref="A93:J117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13.140625" style="0" customWidth="1"/>
    <col min="4" max="4" width="11.7109375" style="0" customWidth="1"/>
    <col min="5" max="5" width="11.140625" style="0" hidden="1" customWidth="1"/>
    <col min="6" max="6" width="11.421875" style="0" customWidth="1"/>
    <col min="7" max="7" width="12.28125" style="0" customWidth="1"/>
    <col min="8" max="8" width="10.57421875" style="0" hidden="1" customWidth="1"/>
    <col min="9" max="9" width="13.57421875" style="0" customWidth="1"/>
    <col min="10" max="10" width="14.140625" style="0" customWidth="1"/>
    <col min="11" max="11" width="4.140625" style="0" customWidth="1"/>
  </cols>
  <sheetData>
    <row r="1" spans="1:11" ht="12.75">
      <c r="A1" s="95"/>
      <c r="B1" s="612" t="s">
        <v>217</v>
      </c>
      <c r="C1" s="612"/>
      <c r="D1" s="612"/>
      <c r="E1" s="612"/>
      <c r="F1" s="612"/>
      <c r="G1" s="612"/>
      <c r="H1" s="612"/>
      <c r="I1" s="612"/>
      <c r="J1" s="612"/>
      <c r="K1" s="92"/>
    </row>
    <row r="2" spans="1:11" ht="12.75">
      <c r="A2" s="625" t="s">
        <v>572</v>
      </c>
      <c r="B2" s="625"/>
      <c r="C2" s="625"/>
      <c r="D2" s="625"/>
      <c r="E2" s="625"/>
      <c r="F2" s="625"/>
      <c r="G2" s="625"/>
      <c r="H2" s="625"/>
      <c r="I2" s="625"/>
      <c r="J2" s="625"/>
      <c r="K2" s="46"/>
    </row>
    <row r="3" spans="1:11" ht="12.75">
      <c r="A3" s="625" t="s">
        <v>443</v>
      </c>
      <c r="B3" s="625"/>
      <c r="C3" s="625"/>
      <c r="D3" s="625"/>
      <c r="E3" s="625"/>
      <c r="F3" s="625"/>
      <c r="G3" s="625"/>
      <c r="H3" s="625"/>
      <c r="I3" s="625"/>
      <c r="J3" s="625"/>
      <c r="K3" s="46"/>
    </row>
    <row r="4" spans="1:11" ht="13.5" thickBot="1">
      <c r="A4" s="613" t="s">
        <v>218</v>
      </c>
      <c r="B4" s="613"/>
      <c r="C4" s="613"/>
      <c r="D4" s="613"/>
      <c r="E4" s="613"/>
      <c r="F4" s="613"/>
      <c r="G4" s="613"/>
      <c r="H4" s="613"/>
      <c r="I4" s="613"/>
      <c r="J4" s="95" t="s">
        <v>553</v>
      </c>
      <c r="K4" s="95"/>
    </row>
    <row r="5" spans="1:12" ht="33" customHeight="1">
      <c r="A5" s="230"/>
      <c r="B5" s="231"/>
      <c r="C5" s="634" t="s">
        <v>4</v>
      </c>
      <c r="D5" s="635"/>
      <c r="E5" s="529"/>
      <c r="F5" s="634" t="s">
        <v>75</v>
      </c>
      <c r="G5" s="635"/>
      <c r="H5" s="529"/>
      <c r="I5" s="634" t="s">
        <v>408</v>
      </c>
      <c r="J5" s="635"/>
      <c r="K5" s="568"/>
      <c r="L5" s="2"/>
    </row>
    <row r="6" spans="1:12" ht="42.75" customHeight="1">
      <c r="A6" s="232" t="s">
        <v>76</v>
      </c>
      <c r="B6" s="233" t="s">
        <v>77</v>
      </c>
      <c r="C6" s="233" t="s">
        <v>450</v>
      </c>
      <c r="D6" s="233" t="s">
        <v>549</v>
      </c>
      <c r="E6" s="563"/>
      <c r="F6" s="233" t="s">
        <v>450</v>
      </c>
      <c r="G6" s="233" t="s">
        <v>549</v>
      </c>
      <c r="H6" s="563"/>
      <c r="I6" s="233" t="s">
        <v>450</v>
      </c>
      <c r="J6" s="565" t="s">
        <v>549</v>
      </c>
      <c r="K6" s="569"/>
      <c r="L6" s="2"/>
    </row>
    <row r="7" spans="1:12" ht="21.75" customHeight="1">
      <c r="A7" s="207" t="s">
        <v>5</v>
      </c>
      <c r="B7" s="368" t="s">
        <v>445</v>
      </c>
      <c r="C7" s="208">
        <v>39490</v>
      </c>
      <c r="D7" s="208">
        <v>39490</v>
      </c>
      <c r="E7" s="208"/>
      <c r="F7" s="33"/>
      <c r="G7" s="33"/>
      <c r="H7" s="33"/>
      <c r="I7" s="235"/>
      <c r="J7" s="235"/>
      <c r="K7" s="570"/>
      <c r="L7" s="2"/>
    </row>
    <row r="8" spans="1:12" ht="15" customHeight="1">
      <c r="A8" s="207" t="s">
        <v>9</v>
      </c>
      <c r="B8" s="368" t="s">
        <v>79</v>
      </c>
      <c r="C8" s="34">
        <v>110850</v>
      </c>
      <c r="D8" s="34">
        <v>110850</v>
      </c>
      <c r="E8" s="34"/>
      <c r="F8" s="33">
        <v>40000</v>
      </c>
      <c r="G8" s="33">
        <v>40000</v>
      </c>
      <c r="H8" s="33"/>
      <c r="I8" s="235">
        <v>18000</v>
      </c>
      <c r="J8" s="235">
        <v>18000</v>
      </c>
      <c r="K8" s="570"/>
      <c r="L8" s="2"/>
    </row>
    <row r="9" spans="1:12" ht="15" customHeight="1">
      <c r="A9" s="629" t="s">
        <v>80</v>
      </c>
      <c r="B9" s="368" t="s">
        <v>81</v>
      </c>
      <c r="C9" s="34">
        <v>4170</v>
      </c>
      <c r="D9" s="34">
        <v>4170</v>
      </c>
      <c r="E9" s="34"/>
      <c r="F9" s="33"/>
      <c r="G9" s="33"/>
      <c r="H9" s="33"/>
      <c r="I9" s="235">
        <v>10799</v>
      </c>
      <c r="J9" s="235">
        <v>10799</v>
      </c>
      <c r="K9" s="570"/>
      <c r="L9" s="2"/>
    </row>
    <row r="10" spans="1:12" ht="15" customHeight="1">
      <c r="A10" s="627"/>
      <c r="B10" s="368" t="s">
        <v>82</v>
      </c>
      <c r="C10" s="33">
        <v>3000</v>
      </c>
      <c r="D10" s="33">
        <v>3000</v>
      </c>
      <c r="E10" s="33"/>
      <c r="F10" s="33"/>
      <c r="G10" s="33"/>
      <c r="H10" s="33"/>
      <c r="I10" s="235"/>
      <c r="J10" s="235"/>
      <c r="K10" s="570"/>
      <c r="L10" s="2"/>
    </row>
    <row r="11" spans="1:12" ht="15" customHeight="1">
      <c r="A11" s="627"/>
      <c r="B11" s="236" t="s">
        <v>378</v>
      </c>
      <c r="C11" s="33"/>
      <c r="D11" s="33"/>
      <c r="E11" s="33"/>
      <c r="F11" s="33"/>
      <c r="G11" s="33"/>
      <c r="H11" s="33"/>
      <c r="I11" s="235"/>
      <c r="J11" s="235"/>
      <c r="K11" s="570"/>
      <c r="L11" s="2"/>
    </row>
    <row r="12" spans="1:12" ht="15" customHeight="1">
      <c r="A12" s="627"/>
      <c r="B12" s="368" t="s">
        <v>537</v>
      </c>
      <c r="C12" s="34">
        <v>600</v>
      </c>
      <c r="D12" s="34">
        <v>600</v>
      </c>
      <c r="E12" s="34"/>
      <c r="F12" s="33"/>
      <c r="G12" s="33"/>
      <c r="H12" s="33"/>
      <c r="I12" s="235"/>
      <c r="J12" s="235"/>
      <c r="K12" s="570"/>
      <c r="L12" s="2"/>
    </row>
    <row r="13" spans="1:12" ht="17.25" customHeight="1">
      <c r="A13" s="628"/>
      <c r="B13" s="368" t="s">
        <v>439</v>
      </c>
      <c r="C13" s="33"/>
      <c r="D13" s="33"/>
      <c r="E13" s="33"/>
      <c r="F13" s="33"/>
      <c r="G13" s="33"/>
      <c r="H13" s="33"/>
      <c r="I13" s="235">
        <v>28500</v>
      </c>
      <c r="J13" s="235">
        <v>28500</v>
      </c>
      <c r="K13" s="570"/>
      <c r="L13" s="2"/>
    </row>
    <row r="14" spans="1:12" ht="15" customHeight="1">
      <c r="A14" s="630" t="s">
        <v>83</v>
      </c>
      <c r="B14" s="368" t="s">
        <v>85</v>
      </c>
      <c r="C14" s="34">
        <v>17845</v>
      </c>
      <c r="D14" s="34">
        <v>17845</v>
      </c>
      <c r="E14" s="34"/>
      <c r="F14" s="33"/>
      <c r="G14" s="33"/>
      <c r="H14" s="33"/>
      <c r="I14" s="235"/>
      <c r="J14" s="235"/>
      <c r="K14" s="570"/>
      <c r="L14" s="2"/>
    </row>
    <row r="15" spans="1:12" ht="15" customHeight="1">
      <c r="A15" s="630"/>
      <c r="B15" s="236" t="s">
        <v>377</v>
      </c>
      <c r="C15" s="34"/>
      <c r="D15" s="34"/>
      <c r="E15" s="34"/>
      <c r="F15" s="33"/>
      <c r="G15" s="33"/>
      <c r="H15" s="33"/>
      <c r="I15" s="235"/>
      <c r="J15" s="235"/>
      <c r="K15" s="570"/>
      <c r="L15" s="2"/>
    </row>
    <row r="16" spans="1:12" ht="15" customHeight="1">
      <c r="A16" s="207" t="s">
        <v>84</v>
      </c>
      <c r="B16" s="368" t="s">
        <v>442</v>
      </c>
      <c r="C16" s="34">
        <v>4500</v>
      </c>
      <c r="D16" s="34">
        <v>4500</v>
      </c>
      <c r="E16" s="34"/>
      <c r="F16" s="33"/>
      <c r="G16" s="33"/>
      <c r="H16" s="33"/>
      <c r="I16" s="235"/>
      <c r="J16" s="235"/>
      <c r="K16" s="570"/>
      <c r="L16" s="2"/>
    </row>
    <row r="17" spans="1:12" ht="15" customHeight="1">
      <c r="A17" s="207" t="s">
        <v>86</v>
      </c>
      <c r="B17" s="368" t="s">
        <v>87</v>
      </c>
      <c r="C17" s="34">
        <v>29677</v>
      </c>
      <c r="D17" s="34">
        <v>29677</v>
      </c>
      <c r="E17" s="34"/>
      <c r="F17" s="33"/>
      <c r="G17" s="33"/>
      <c r="H17" s="33"/>
      <c r="I17" s="235">
        <v>103898</v>
      </c>
      <c r="J17" s="235">
        <v>103898</v>
      </c>
      <c r="K17" s="570"/>
      <c r="L17" s="2"/>
    </row>
    <row r="18" spans="1:12" ht="15" customHeight="1">
      <c r="A18" s="207" t="s">
        <v>88</v>
      </c>
      <c r="B18" s="368" t="s">
        <v>89</v>
      </c>
      <c r="C18" s="34">
        <v>43640</v>
      </c>
      <c r="D18" s="34">
        <v>43640</v>
      </c>
      <c r="E18" s="34"/>
      <c r="F18" s="33"/>
      <c r="G18" s="33"/>
      <c r="H18" s="33"/>
      <c r="I18" s="235">
        <v>15145</v>
      </c>
      <c r="J18" s="235">
        <v>15145</v>
      </c>
      <c r="K18" s="570"/>
      <c r="L18" s="2"/>
    </row>
    <row r="19" spans="1:12" ht="15" customHeight="1">
      <c r="A19" s="629" t="s">
        <v>90</v>
      </c>
      <c r="B19" s="368" t="s">
        <v>538</v>
      </c>
      <c r="C19" s="34">
        <v>4880</v>
      </c>
      <c r="D19" s="34">
        <v>4880</v>
      </c>
      <c r="E19" s="34"/>
      <c r="F19" s="33"/>
      <c r="G19" s="33"/>
      <c r="H19" s="33"/>
      <c r="I19" s="235">
        <v>7000</v>
      </c>
      <c r="J19" s="235">
        <v>7000</v>
      </c>
      <c r="K19" s="570"/>
      <c r="L19" s="2"/>
    </row>
    <row r="20" spans="1:12" ht="15" customHeight="1">
      <c r="A20" s="627"/>
      <c r="B20" s="368" t="s">
        <v>92</v>
      </c>
      <c r="C20" s="33">
        <v>5780</v>
      </c>
      <c r="D20" s="33">
        <v>5780</v>
      </c>
      <c r="E20" s="33"/>
      <c r="F20" s="33"/>
      <c r="G20" s="33"/>
      <c r="H20" s="33"/>
      <c r="I20" s="235">
        <v>8400</v>
      </c>
      <c r="J20" s="235">
        <v>8400</v>
      </c>
      <c r="K20" s="570"/>
      <c r="L20" s="2"/>
    </row>
    <row r="21" spans="1:12" ht="15" customHeight="1">
      <c r="A21" s="627"/>
      <c r="B21" s="368" t="s">
        <v>539</v>
      </c>
      <c r="C21" s="34">
        <v>1700</v>
      </c>
      <c r="D21" s="34">
        <v>1700</v>
      </c>
      <c r="E21" s="34"/>
      <c r="F21" s="33"/>
      <c r="G21" s="33"/>
      <c r="H21" s="33"/>
      <c r="I21" s="235">
        <v>15500</v>
      </c>
      <c r="J21" s="235">
        <v>15500</v>
      </c>
      <c r="K21" s="570"/>
      <c r="L21" s="2"/>
    </row>
    <row r="22" spans="1:12" ht="15" customHeight="1">
      <c r="A22" s="628"/>
      <c r="B22" s="368" t="s">
        <v>94</v>
      </c>
      <c r="C22" s="33"/>
      <c r="D22" s="33"/>
      <c r="E22" s="33"/>
      <c r="F22" s="33"/>
      <c r="G22" s="33"/>
      <c r="H22" s="33"/>
      <c r="I22" s="235"/>
      <c r="J22" s="235"/>
      <c r="K22" s="570"/>
      <c r="L22" s="2"/>
    </row>
    <row r="23" spans="1:12" ht="15" customHeight="1">
      <c r="A23" s="207" t="s">
        <v>93</v>
      </c>
      <c r="B23" s="368" t="s">
        <v>96</v>
      </c>
      <c r="C23" s="34">
        <v>1302</v>
      </c>
      <c r="D23" s="34">
        <v>1302</v>
      </c>
      <c r="E23" s="34"/>
      <c r="F23" s="33"/>
      <c r="G23" s="33"/>
      <c r="H23" s="33"/>
      <c r="I23" s="235"/>
      <c r="J23" s="235"/>
      <c r="K23" s="570"/>
      <c r="L23" s="2"/>
    </row>
    <row r="24" spans="1:12" ht="15" customHeight="1">
      <c r="A24" s="207">
        <v>10</v>
      </c>
      <c r="B24" s="368" t="s">
        <v>99</v>
      </c>
      <c r="C24" s="34">
        <v>30677</v>
      </c>
      <c r="D24" s="34">
        <v>30677</v>
      </c>
      <c r="E24" s="34"/>
      <c r="F24" s="33"/>
      <c r="G24" s="33"/>
      <c r="H24" s="33"/>
      <c r="I24" s="235">
        <v>2084</v>
      </c>
      <c r="J24" s="235">
        <v>2084</v>
      </c>
      <c r="K24" s="570"/>
      <c r="L24" s="2"/>
    </row>
    <row r="25" spans="1:12" ht="15" customHeight="1" thickBot="1">
      <c r="A25" s="370" t="s">
        <v>97</v>
      </c>
      <c r="B25" s="369" t="s">
        <v>230</v>
      </c>
      <c r="C25" s="237"/>
      <c r="D25" s="237"/>
      <c r="E25" s="237"/>
      <c r="F25" s="238"/>
      <c r="G25" s="238"/>
      <c r="H25" s="238"/>
      <c r="I25" s="240">
        <v>3207</v>
      </c>
      <c r="J25" s="240">
        <v>3207</v>
      </c>
      <c r="K25" s="570"/>
      <c r="L25" s="2"/>
    </row>
    <row r="26" spans="1:12" ht="15" customHeight="1" thickBot="1">
      <c r="A26" s="241"/>
      <c r="B26" s="242" t="s">
        <v>100</v>
      </c>
      <c r="C26" s="250">
        <f>SUM(C7:C25)</f>
        <v>298111</v>
      </c>
      <c r="D26" s="250">
        <v>298111</v>
      </c>
      <c r="E26" s="250"/>
      <c r="F26" s="250">
        <f>SUM(F7:F25)</f>
        <v>40000</v>
      </c>
      <c r="G26" s="250">
        <f>SUM(G7:G25)</f>
        <v>40000</v>
      </c>
      <c r="H26" s="250"/>
      <c r="I26" s="251">
        <f>SUM(I7:I25)</f>
        <v>212533</v>
      </c>
      <c r="J26" s="251">
        <f>SUM(J7:J25)</f>
        <v>212533</v>
      </c>
      <c r="K26" s="571"/>
      <c r="L26" s="2"/>
    </row>
    <row r="27" spans="1:12" ht="15" customHeight="1" thickBot="1">
      <c r="A27" s="467" t="s">
        <v>98</v>
      </c>
      <c r="B27" s="245" t="s">
        <v>102</v>
      </c>
      <c r="C27" s="246">
        <v>97500</v>
      </c>
      <c r="D27" s="246">
        <v>97500</v>
      </c>
      <c r="E27" s="246"/>
      <c r="F27" s="247"/>
      <c r="G27" s="247"/>
      <c r="H27" s="247"/>
      <c r="I27" s="249">
        <v>1419850</v>
      </c>
      <c r="J27" s="249">
        <v>1419850</v>
      </c>
      <c r="K27" s="570"/>
      <c r="L27" s="2"/>
    </row>
    <row r="28" spans="1:11" ht="13.5" thickBot="1">
      <c r="A28" s="471"/>
      <c r="B28" s="466" t="s">
        <v>103</v>
      </c>
      <c r="C28" s="243">
        <f>SUM(C26:C27)</f>
        <v>395611</v>
      </c>
      <c r="D28" s="243">
        <v>395611</v>
      </c>
      <c r="E28" s="243"/>
      <c r="F28" s="243">
        <f>SUM(F26:F27)</f>
        <v>40000</v>
      </c>
      <c r="G28" s="243">
        <f>SUM(G26:G27)</f>
        <v>40000</v>
      </c>
      <c r="H28" s="243"/>
      <c r="I28" s="254">
        <f>SUM(I26:I27)</f>
        <v>1632383</v>
      </c>
      <c r="J28" s="254">
        <f>SUM(J26:J27)</f>
        <v>1632383</v>
      </c>
      <c r="K28" s="572"/>
    </row>
    <row r="29" spans="1:11" ht="12.75">
      <c r="A29" s="371"/>
      <c r="B29" s="21"/>
      <c r="C29" s="372"/>
      <c r="D29" s="372"/>
      <c r="E29" s="372"/>
      <c r="F29" s="372"/>
      <c r="G29" s="372"/>
      <c r="H29" s="372"/>
      <c r="I29" s="372"/>
      <c r="J29" s="372"/>
      <c r="K29" s="372"/>
    </row>
    <row r="30" spans="1:11" ht="30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3.5" thickBot="1">
      <c r="A31" s="95"/>
      <c r="B31" s="95" t="s">
        <v>218</v>
      </c>
      <c r="C31" s="95"/>
      <c r="D31" s="95"/>
      <c r="E31" s="95"/>
      <c r="F31" s="95"/>
      <c r="G31" s="95"/>
      <c r="H31" s="95"/>
      <c r="I31" s="95"/>
      <c r="J31" s="95" t="s">
        <v>553</v>
      </c>
      <c r="K31" s="95"/>
    </row>
    <row r="32" spans="1:14" ht="31.5" customHeight="1">
      <c r="A32" s="454"/>
      <c r="B32" s="456"/>
      <c r="C32" s="634" t="s">
        <v>444</v>
      </c>
      <c r="D32" s="635"/>
      <c r="E32" s="529"/>
      <c r="F32" s="634" t="s">
        <v>105</v>
      </c>
      <c r="G32" s="635"/>
      <c r="H32" s="529"/>
      <c r="I32" s="634" t="s">
        <v>106</v>
      </c>
      <c r="J32" s="635"/>
      <c r="K32" s="568"/>
      <c r="M32" s="152"/>
      <c r="N32" s="152"/>
    </row>
    <row r="33" spans="1:14" ht="25.5">
      <c r="A33" s="455" t="s">
        <v>76</v>
      </c>
      <c r="B33" s="457" t="s">
        <v>77</v>
      </c>
      <c r="C33" s="233" t="s">
        <v>450</v>
      </c>
      <c r="D33" s="233" t="s">
        <v>549</v>
      </c>
      <c r="E33" s="563"/>
      <c r="F33" s="233" t="s">
        <v>450</v>
      </c>
      <c r="G33" s="233" t="s">
        <v>549</v>
      </c>
      <c r="H33" s="563"/>
      <c r="I33" s="233" t="s">
        <v>450</v>
      </c>
      <c r="J33" s="565" t="s">
        <v>549</v>
      </c>
      <c r="K33" s="569"/>
      <c r="M33" s="152"/>
      <c r="N33" s="152"/>
    </row>
    <row r="34" spans="1:14" ht="12.75">
      <c r="A34" s="207" t="s">
        <v>5</v>
      </c>
      <c r="B34" s="458" t="s">
        <v>78</v>
      </c>
      <c r="C34" s="208">
        <v>11800</v>
      </c>
      <c r="D34" s="208">
        <v>11800</v>
      </c>
      <c r="E34" s="208"/>
      <c r="F34" s="33">
        <v>177780</v>
      </c>
      <c r="G34" s="33">
        <v>177780</v>
      </c>
      <c r="H34" s="33"/>
      <c r="I34" s="235"/>
      <c r="J34" s="235"/>
      <c r="K34" s="570"/>
      <c r="M34" s="152"/>
      <c r="N34" s="152"/>
    </row>
    <row r="35" spans="1:14" ht="12.75">
      <c r="A35" s="207" t="s">
        <v>9</v>
      </c>
      <c r="B35" s="458" t="s">
        <v>79</v>
      </c>
      <c r="C35" s="34">
        <v>35000</v>
      </c>
      <c r="D35" s="34">
        <v>35000</v>
      </c>
      <c r="E35" s="34"/>
      <c r="F35" s="33">
        <v>385394</v>
      </c>
      <c r="G35" s="33">
        <v>385394</v>
      </c>
      <c r="H35" s="33"/>
      <c r="I35" s="235">
        <v>13000</v>
      </c>
      <c r="J35" s="235">
        <v>13000</v>
      </c>
      <c r="K35" s="570"/>
      <c r="M35" s="152"/>
      <c r="N35" s="152"/>
    </row>
    <row r="36" spans="1:14" ht="12.75">
      <c r="A36" s="629" t="s">
        <v>80</v>
      </c>
      <c r="B36" s="458" t="s">
        <v>81</v>
      </c>
      <c r="C36" s="34"/>
      <c r="D36" s="34"/>
      <c r="E36" s="34"/>
      <c r="F36" s="33">
        <v>276268</v>
      </c>
      <c r="G36" s="33">
        <v>276268</v>
      </c>
      <c r="H36" s="33"/>
      <c r="I36" s="235">
        <v>335</v>
      </c>
      <c r="J36" s="235">
        <v>335</v>
      </c>
      <c r="K36" s="570"/>
      <c r="M36" s="152"/>
      <c r="N36" s="152"/>
    </row>
    <row r="37" spans="1:14" ht="12.75">
      <c r="A37" s="627"/>
      <c r="B37" s="458" t="s">
        <v>82</v>
      </c>
      <c r="C37" s="33"/>
      <c r="D37" s="33"/>
      <c r="E37" s="33"/>
      <c r="F37" s="33">
        <v>53958</v>
      </c>
      <c r="G37" s="33">
        <v>53958</v>
      </c>
      <c r="H37" s="33"/>
      <c r="I37" s="235"/>
      <c r="J37" s="235"/>
      <c r="K37" s="570"/>
      <c r="M37" s="152"/>
      <c r="N37" s="152"/>
    </row>
    <row r="38" spans="1:14" ht="12.75">
      <c r="A38" s="627"/>
      <c r="B38" s="459" t="s">
        <v>378</v>
      </c>
      <c r="C38" s="33"/>
      <c r="D38" s="33"/>
      <c r="E38" s="33"/>
      <c r="F38" s="33">
        <v>38996</v>
      </c>
      <c r="G38" s="33">
        <v>38996</v>
      </c>
      <c r="H38" s="33"/>
      <c r="I38" s="235"/>
      <c r="J38" s="235"/>
      <c r="K38" s="570"/>
      <c r="M38" s="152"/>
      <c r="N38" s="152"/>
    </row>
    <row r="39" spans="1:14" ht="12.75">
      <c r="A39" s="627"/>
      <c r="B39" s="368" t="s">
        <v>537</v>
      </c>
      <c r="C39" s="34"/>
      <c r="D39" s="34"/>
      <c r="E39" s="34"/>
      <c r="F39" s="33">
        <v>184748</v>
      </c>
      <c r="G39" s="33">
        <v>184748</v>
      </c>
      <c r="H39" s="33"/>
      <c r="I39" s="235"/>
      <c r="J39" s="235"/>
      <c r="K39" s="570"/>
      <c r="M39" s="152"/>
      <c r="N39" s="152"/>
    </row>
    <row r="40" spans="1:14" ht="12.75">
      <c r="A40" s="628"/>
      <c r="B40" s="458" t="s">
        <v>439</v>
      </c>
      <c r="C40" s="33">
        <v>2948</v>
      </c>
      <c r="D40" s="33">
        <v>2948</v>
      </c>
      <c r="E40" s="33"/>
      <c r="F40" s="33">
        <v>30341</v>
      </c>
      <c r="G40" s="33">
        <v>30341</v>
      </c>
      <c r="H40" s="33"/>
      <c r="I40" s="235">
        <v>2450</v>
      </c>
      <c r="J40" s="235">
        <v>2450</v>
      </c>
      <c r="K40" s="570"/>
      <c r="M40" s="152"/>
      <c r="N40" s="152"/>
    </row>
    <row r="41" spans="1:14" ht="12.75">
      <c r="A41" s="630" t="s">
        <v>83</v>
      </c>
      <c r="B41" s="458" t="s">
        <v>85</v>
      </c>
      <c r="C41" s="34"/>
      <c r="D41" s="34"/>
      <c r="E41" s="34"/>
      <c r="F41" s="33">
        <v>220000</v>
      </c>
      <c r="G41" s="33">
        <v>220000</v>
      </c>
      <c r="H41" s="33"/>
      <c r="I41" s="235"/>
      <c r="J41" s="235"/>
      <c r="K41" s="570"/>
      <c r="M41" s="152"/>
      <c r="N41" s="152"/>
    </row>
    <row r="42" spans="1:14" ht="12.75">
      <c r="A42" s="630"/>
      <c r="B42" s="459" t="s">
        <v>377</v>
      </c>
      <c r="C42" s="34"/>
      <c r="D42" s="34"/>
      <c r="E42" s="34"/>
      <c r="F42" s="33">
        <v>10687</v>
      </c>
      <c r="G42" s="33">
        <v>10687</v>
      </c>
      <c r="H42" s="33"/>
      <c r="I42" s="235"/>
      <c r="J42" s="235"/>
      <c r="K42" s="570"/>
      <c r="M42" s="152"/>
      <c r="N42" s="152"/>
    </row>
    <row r="43" spans="1:14" ht="12.75">
      <c r="A43" s="207" t="s">
        <v>84</v>
      </c>
      <c r="B43" s="458" t="s">
        <v>442</v>
      </c>
      <c r="C43" s="34">
        <v>13200</v>
      </c>
      <c r="D43" s="34">
        <v>13200</v>
      </c>
      <c r="E43" s="34"/>
      <c r="F43" s="33">
        <v>154971</v>
      </c>
      <c r="G43" s="33">
        <v>154971</v>
      </c>
      <c r="H43" s="33"/>
      <c r="I43" s="235">
        <v>12616</v>
      </c>
      <c r="J43" s="235">
        <v>12616</v>
      </c>
      <c r="K43" s="570"/>
      <c r="M43" s="152"/>
      <c r="N43" s="152"/>
    </row>
    <row r="44" spans="1:14" ht="12.75">
      <c r="A44" s="207" t="s">
        <v>86</v>
      </c>
      <c r="B44" s="458" t="s">
        <v>87</v>
      </c>
      <c r="C44" s="34"/>
      <c r="D44" s="34"/>
      <c r="E44" s="34"/>
      <c r="F44" s="33">
        <v>120867</v>
      </c>
      <c r="G44" s="33">
        <v>120867</v>
      </c>
      <c r="H44" s="33"/>
      <c r="I44" s="235">
        <v>5135</v>
      </c>
      <c r="J44" s="235">
        <v>5135</v>
      </c>
      <c r="K44" s="570"/>
      <c r="M44" s="152"/>
      <c r="N44" s="152"/>
    </row>
    <row r="45" spans="1:14" ht="12.75">
      <c r="A45" s="207" t="s">
        <v>88</v>
      </c>
      <c r="B45" s="458" t="s">
        <v>89</v>
      </c>
      <c r="C45" s="34">
        <v>1440</v>
      </c>
      <c r="D45" s="34">
        <v>1440</v>
      </c>
      <c r="E45" s="34"/>
      <c r="F45" s="33">
        <v>123314</v>
      </c>
      <c r="G45" s="33">
        <v>123314</v>
      </c>
      <c r="H45" s="33"/>
      <c r="I45" s="235"/>
      <c r="J45" s="235"/>
      <c r="K45" s="570"/>
      <c r="M45" s="152"/>
      <c r="N45" s="152"/>
    </row>
    <row r="46" spans="1:14" ht="12.75">
      <c r="A46" s="629" t="s">
        <v>90</v>
      </c>
      <c r="B46" s="458" t="s">
        <v>91</v>
      </c>
      <c r="C46" s="34"/>
      <c r="D46" s="34"/>
      <c r="E46" s="34"/>
      <c r="F46" s="33">
        <v>29870</v>
      </c>
      <c r="G46" s="33">
        <v>29870</v>
      </c>
      <c r="H46" s="33"/>
      <c r="I46" s="235"/>
      <c r="J46" s="235"/>
      <c r="K46" s="570"/>
      <c r="M46" s="152"/>
      <c r="N46" s="152"/>
    </row>
    <row r="47" spans="1:14" ht="12.75">
      <c r="A47" s="627"/>
      <c r="B47" s="458" t="s">
        <v>92</v>
      </c>
      <c r="C47" s="33"/>
      <c r="D47" s="33"/>
      <c r="E47" s="33"/>
      <c r="F47" s="33">
        <v>12763</v>
      </c>
      <c r="G47" s="33">
        <v>12763</v>
      </c>
      <c r="H47" s="33"/>
      <c r="I47" s="235"/>
      <c r="J47" s="235"/>
      <c r="K47" s="570"/>
      <c r="M47" s="152"/>
      <c r="N47" s="152"/>
    </row>
    <row r="48" spans="1:14" ht="12.75">
      <c r="A48" s="627"/>
      <c r="B48" s="368" t="s">
        <v>539</v>
      </c>
      <c r="C48" s="34"/>
      <c r="D48" s="34"/>
      <c r="E48" s="34"/>
      <c r="F48" s="33">
        <v>20499</v>
      </c>
      <c r="G48" s="33">
        <v>20499</v>
      </c>
      <c r="H48" s="33"/>
      <c r="I48" s="235"/>
      <c r="J48" s="235"/>
      <c r="K48" s="570"/>
      <c r="M48" s="152"/>
      <c r="N48" s="152"/>
    </row>
    <row r="49" spans="1:14" ht="15.75" customHeight="1">
      <c r="A49" s="628"/>
      <c r="B49" s="458" t="s">
        <v>94</v>
      </c>
      <c r="C49" s="33"/>
      <c r="D49" s="33"/>
      <c r="E49" s="33"/>
      <c r="F49" s="33">
        <v>16094</v>
      </c>
      <c r="G49" s="33">
        <v>16094</v>
      </c>
      <c r="H49" s="33"/>
      <c r="I49" s="235"/>
      <c r="J49" s="235"/>
      <c r="K49" s="570"/>
      <c r="M49" s="152"/>
      <c r="N49" s="152"/>
    </row>
    <row r="50" spans="1:14" ht="12.75">
      <c r="A50" s="207" t="s">
        <v>93</v>
      </c>
      <c r="B50" s="458" t="s">
        <v>96</v>
      </c>
      <c r="C50" s="34"/>
      <c r="D50" s="34"/>
      <c r="E50" s="34"/>
      <c r="F50" s="33">
        <v>260425</v>
      </c>
      <c r="G50" s="33">
        <v>260425</v>
      </c>
      <c r="H50" s="33"/>
      <c r="I50" s="235"/>
      <c r="J50" s="235"/>
      <c r="K50" s="570"/>
      <c r="M50" s="152"/>
      <c r="N50" s="152"/>
    </row>
    <row r="51" spans="1:14" s="18" customFormat="1" ht="12.75">
      <c r="A51" s="207">
        <v>10</v>
      </c>
      <c r="B51" s="458" t="s">
        <v>99</v>
      </c>
      <c r="C51" s="34">
        <v>5300</v>
      </c>
      <c r="D51" s="34">
        <v>5300</v>
      </c>
      <c r="E51" s="34"/>
      <c r="F51" s="33">
        <v>30000</v>
      </c>
      <c r="G51" s="33">
        <v>30000</v>
      </c>
      <c r="H51" s="33"/>
      <c r="I51" s="235"/>
      <c r="J51" s="235"/>
      <c r="K51" s="570"/>
      <c r="L51"/>
      <c r="N51" s="152"/>
    </row>
    <row r="52" spans="1:21" ht="13.5" thickBot="1">
      <c r="A52" s="370" t="s">
        <v>97</v>
      </c>
      <c r="B52" s="469" t="s">
        <v>230</v>
      </c>
      <c r="C52" s="237">
        <v>76220</v>
      </c>
      <c r="D52" s="237">
        <v>76220</v>
      </c>
      <c r="E52" s="237"/>
      <c r="F52" s="238"/>
      <c r="G52" s="238"/>
      <c r="H52" s="238"/>
      <c r="I52" s="240">
        <v>10229</v>
      </c>
      <c r="J52" s="240">
        <v>10229</v>
      </c>
      <c r="K52" s="570"/>
      <c r="L52" s="18"/>
      <c r="M52" s="152"/>
      <c r="N52" s="152"/>
      <c r="O52" s="152"/>
      <c r="P52" s="152"/>
      <c r="Q52" s="152"/>
      <c r="R52" s="152"/>
      <c r="S52" s="152"/>
      <c r="T52" s="152"/>
      <c r="U52" s="152"/>
    </row>
    <row r="53" spans="1:11" ht="13.5" thickBot="1">
      <c r="A53" s="241"/>
      <c r="B53" s="466" t="s">
        <v>100</v>
      </c>
      <c r="C53" s="250">
        <f>SUM(C34:C52)</f>
        <v>145908</v>
      </c>
      <c r="D53" s="250">
        <f>SUM(D34:D52)</f>
        <v>145908</v>
      </c>
      <c r="E53" s="250"/>
      <c r="F53" s="250">
        <f>SUM(F34:F52)</f>
        <v>2146975</v>
      </c>
      <c r="G53" s="250">
        <f>SUM(G34:G52)</f>
        <v>2146975</v>
      </c>
      <c r="H53" s="250"/>
      <c r="I53" s="251">
        <f>SUM(I34:I52)</f>
        <v>43765</v>
      </c>
      <c r="J53" s="251">
        <f>SUM(J34:J52)</f>
        <v>43765</v>
      </c>
      <c r="K53" s="571"/>
    </row>
    <row r="54" spans="1:11" ht="13.5" thickBot="1">
      <c r="A54" s="467" t="s">
        <v>98</v>
      </c>
      <c r="B54" s="470" t="s">
        <v>102</v>
      </c>
      <c r="C54" s="246"/>
      <c r="D54" s="246"/>
      <c r="E54" s="246"/>
      <c r="F54" s="247">
        <v>20000</v>
      </c>
      <c r="G54" s="247">
        <v>20000</v>
      </c>
      <c r="H54" s="247"/>
      <c r="I54" s="249"/>
      <c r="J54" s="554"/>
      <c r="K54" s="570"/>
    </row>
    <row r="55" spans="1:11" ht="13.5" thickBot="1">
      <c r="A55" s="471"/>
      <c r="B55" s="242" t="s">
        <v>103</v>
      </c>
      <c r="C55" s="243">
        <f>SUM(C53:C54)</f>
        <v>145908</v>
      </c>
      <c r="D55" s="243">
        <f>SUM(D53:D54)</f>
        <v>145908</v>
      </c>
      <c r="E55" s="243"/>
      <c r="F55" s="243">
        <f>SUM(F53:F54)</f>
        <v>2166975</v>
      </c>
      <c r="G55" s="243">
        <f>SUM(G53:G54)</f>
        <v>2166975</v>
      </c>
      <c r="H55" s="243"/>
      <c r="I55" s="254">
        <f>SUM(I53:I54)</f>
        <v>43765</v>
      </c>
      <c r="J55" s="254">
        <f>SUM(J53:J54)</f>
        <v>43765</v>
      </c>
      <c r="K55" s="572"/>
    </row>
    <row r="56" spans="1:11" ht="15.75">
      <c r="A56" s="20"/>
      <c r="B56" s="21"/>
      <c r="C56" s="22"/>
      <c r="D56" s="22"/>
      <c r="E56" s="22"/>
      <c r="F56" s="22"/>
      <c r="G56" s="22"/>
      <c r="H56" s="372"/>
      <c r="I56" s="22"/>
      <c r="J56" s="22"/>
      <c r="K56" s="22"/>
    </row>
    <row r="57" spans="1:11" ht="15.7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7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ht="13.5" thickBot="1">
      <c r="A59" s="95"/>
      <c r="B59" s="95" t="s">
        <v>218</v>
      </c>
      <c r="C59" s="95"/>
      <c r="D59" s="95" t="s">
        <v>553</v>
      </c>
      <c r="E59" s="95"/>
      <c r="F59" s="95"/>
      <c r="G59" s="95"/>
      <c r="H59" s="95"/>
      <c r="I59" s="95"/>
      <c r="J59" s="95"/>
      <c r="K59" s="95"/>
    </row>
    <row r="60" spans="1:11" ht="15.75" customHeight="1">
      <c r="A60" s="230"/>
      <c r="B60" s="634" t="s">
        <v>107</v>
      </c>
      <c r="C60" s="635"/>
      <c r="D60" s="636"/>
      <c r="E60" s="562"/>
      <c r="F60" s="95"/>
      <c r="G60" s="95"/>
      <c r="H60" s="95"/>
      <c r="I60" s="95"/>
      <c r="J60" s="95"/>
      <c r="K60" s="95"/>
    </row>
    <row r="61" spans="1:11" ht="25.5">
      <c r="A61" s="226" t="s">
        <v>76</v>
      </c>
      <c r="B61" s="233" t="s">
        <v>77</v>
      </c>
      <c r="C61" s="233" t="s">
        <v>450</v>
      </c>
      <c r="D61" s="233" t="s">
        <v>549</v>
      </c>
      <c r="E61" s="234"/>
      <c r="F61" s="95"/>
      <c r="G61" s="95"/>
      <c r="H61" s="95"/>
      <c r="I61" s="95"/>
      <c r="J61" s="95"/>
      <c r="K61" s="95"/>
    </row>
    <row r="62" spans="1:11" ht="12.75">
      <c r="A62" s="207" t="s">
        <v>5</v>
      </c>
      <c r="B62" s="368" t="s">
        <v>78</v>
      </c>
      <c r="C62" s="33">
        <f aca="true" t="shared" si="0" ref="C62:C71">C7+F7+I7+C34+F34+I34</f>
        <v>229070</v>
      </c>
      <c r="D62" s="208">
        <f>D7+G7+J7+D34+G34+J34</f>
        <v>229070</v>
      </c>
      <c r="E62" s="228"/>
      <c r="F62" s="95"/>
      <c r="G62" s="95"/>
      <c r="H62" s="95"/>
      <c r="I62" s="95"/>
      <c r="J62" s="95"/>
      <c r="K62" s="95"/>
    </row>
    <row r="63" spans="1:11" ht="12.75">
      <c r="A63" s="207" t="s">
        <v>9</v>
      </c>
      <c r="B63" s="368" t="s">
        <v>79</v>
      </c>
      <c r="C63" s="33">
        <f t="shared" si="0"/>
        <v>602244</v>
      </c>
      <c r="D63" s="208">
        <f aca="true" t="shared" si="1" ref="D63:D80">D8+G8+J8+D35+G35+J35</f>
        <v>602244</v>
      </c>
      <c r="E63" s="228"/>
      <c r="F63" s="95"/>
      <c r="G63" s="95"/>
      <c r="H63" s="95"/>
      <c r="I63" s="95"/>
      <c r="J63" s="95"/>
      <c r="K63" s="95"/>
    </row>
    <row r="64" spans="1:11" ht="12.75">
      <c r="A64" s="629" t="s">
        <v>80</v>
      </c>
      <c r="B64" s="368" t="s">
        <v>81</v>
      </c>
      <c r="C64" s="33">
        <f t="shared" si="0"/>
        <v>291572</v>
      </c>
      <c r="D64" s="208">
        <f t="shared" si="1"/>
        <v>291572</v>
      </c>
      <c r="E64" s="228"/>
      <c r="F64" s="95"/>
      <c r="G64" s="95"/>
      <c r="H64" s="95"/>
      <c r="I64" s="95"/>
      <c r="J64" s="95"/>
      <c r="K64" s="95"/>
    </row>
    <row r="65" spans="1:11" ht="12.75">
      <c r="A65" s="627"/>
      <c r="B65" s="368" t="s">
        <v>82</v>
      </c>
      <c r="C65" s="33">
        <f t="shared" si="0"/>
        <v>56958</v>
      </c>
      <c r="D65" s="208">
        <f t="shared" si="1"/>
        <v>56958</v>
      </c>
      <c r="E65" s="228"/>
      <c r="F65" s="95"/>
      <c r="G65" s="95"/>
      <c r="H65" s="95"/>
      <c r="I65" s="95"/>
      <c r="J65" s="95"/>
      <c r="K65" s="95"/>
    </row>
    <row r="66" spans="1:11" ht="12.75">
      <c r="A66" s="627"/>
      <c r="B66" s="236" t="s">
        <v>378</v>
      </c>
      <c r="C66" s="33">
        <f t="shared" si="0"/>
        <v>38996</v>
      </c>
      <c r="D66" s="208">
        <f t="shared" si="1"/>
        <v>38996</v>
      </c>
      <c r="E66" s="228"/>
      <c r="F66" s="95"/>
      <c r="G66" s="95"/>
      <c r="H66" s="95"/>
      <c r="I66" s="95"/>
      <c r="J66" s="95"/>
      <c r="K66" s="95"/>
    </row>
    <row r="67" spans="1:11" ht="12.75">
      <c r="A67" s="627"/>
      <c r="B67" s="368" t="s">
        <v>537</v>
      </c>
      <c r="C67" s="33">
        <f t="shared" si="0"/>
        <v>185348</v>
      </c>
      <c r="D67" s="208">
        <f t="shared" si="1"/>
        <v>185348</v>
      </c>
      <c r="E67" s="228"/>
      <c r="F67" s="95"/>
      <c r="G67" s="95"/>
      <c r="H67" s="95"/>
      <c r="I67" s="95"/>
      <c r="J67" s="95"/>
      <c r="K67" s="95"/>
    </row>
    <row r="68" spans="1:11" ht="12.75">
      <c r="A68" s="628"/>
      <c r="B68" s="368" t="s">
        <v>439</v>
      </c>
      <c r="C68" s="33">
        <f t="shared" si="0"/>
        <v>64239</v>
      </c>
      <c r="D68" s="208">
        <f t="shared" si="1"/>
        <v>64239</v>
      </c>
      <c r="E68" s="228"/>
      <c r="F68" s="95"/>
      <c r="G68" s="95"/>
      <c r="H68" s="95"/>
      <c r="I68" s="95"/>
      <c r="J68" s="95"/>
      <c r="K68" s="95"/>
    </row>
    <row r="69" spans="1:11" ht="12.75">
      <c r="A69" s="630" t="s">
        <v>83</v>
      </c>
      <c r="B69" s="368" t="s">
        <v>85</v>
      </c>
      <c r="C69" s="33">
        <f t="shared" si="0"/>
        <v>237845</v>
      </c>
      <c r="D69" s="208">
        <f t="shared" si="1"/>
        <v>237845</v>
      </c>
      <c r="E69" s="228"/>
      <c r="F69" s="95"/>
      <c r="G69" s="95"/>
      <c r="H69" s="95"/>
      <c r="I69" s="95"/>
      <c r="J69" s="95"/>
      <c r="K69" s="95"/>
    </row>
    <row r="70" spans="1:11" ht="12.75">
      <c r="A70" s="630"/>
      <c r="B70" s="236" t="s">
        <v>377</v>
      </c>
      <c r="C70" s="33">
        <f t="shared" si="0"/>
        <v>10687</v>
      </c>
      <c r="D70" s="208">
        <f t="shared" si="1"/>
        <v>10687</v>
      </c>
      <c r="E70" s="228"/>
      <c r="F70" s="95"/>
      <c r="G70" s="95"/>
      <c r="H70" s="95"/>
      <c r="I70" s="95"/>
      <c r="J70" s="95"/>
      <c r="K70" s="95"/>
    </row>
    <row r="71" spans="1:11" ht="12.75">
      <c r="A71" s="207" t="s">
        <v>84</v>
      </c>
      <c r="B71" s="368" t="s">
        <v>442</v>
      </c>
      <c r="C71" s="33">
        <f t="shared" si="0"/>
        <v>185287</v>
      </c>
      <c r="D71" s="208">
        <f t="shared" si="1"/>
        <v>185287</v>
      </c>
      <c r="E71" s="228"/>
      <c r="F71" s="95"/>
      <c r="G71" s="95"/>
      <c r="H71" s="95"/>
      <c r="I71" s="95"/>
      <c r="J71" s="95"/>
      <c r="K71" s="95"/>
    </row>
    <row r="72" spans="1:11" ht="12.75">
      <c r="A72" s="207" t="s">
        <v>86</v>
      </c>
      <c r="B72" s="368" t="s">
        <v>87</v>
      </c>
      <c r="C72" s="33">
        <f aca="true" t="shared" si="2" ref="C72:C80">C17+F17+I17+C44+F44+I44</f>
        <v>259577</v>
      </c>
      <c r="D72" s="208">
        <f t="shared" si="1"/>
        <v>259577</v>
      </c>
      <c r="E72" s="228"/>
      <c r="F72" s="95"/>
      <c r="G72" s="95"/>
      <c r="H72" s="95"/>
      <c r="I72" s="95"/>
      <c r="J72" s="95"/>
      <c r="K72" s="95"/>
    </row>
    <row r="73" spans="1:11" ht="12.75">
      <c r="A73" s="207" t="s">
        <v>88</v>
      </c>
      <c r="B73" s="368" t="s">
        <v>89</v>
      </c>
      <c r="C73" s="33">
        <f t="shared" si="2"/>
        <v>183539</v>
      </c>
      <c r="D73" s="208">
        <f t="shared" si="1"/>
        <v>183539</v>
      </c>
      <c r="E73" s="228"/>
      <c r="F73" s="95"/>
      <c r="G73" s="95"/>
      <c r="H73" s="95"/>
      <c r="I73" s="95"/>
      <c r="J73" s="95"/>
      <c r="K73" s="95"/>
    </row>
    <row r="74" spans="1:11" ht="12.75">
      <c r="A74" s="629" t="s">
        <v>90</v>
      </c>
      <c r="B74" s="368" t="s">
        <v>91</v>
      </c>
      <c r="C74" s="33">
        <f t="shared" si="2"/>
        <v>41750</v>
      </c>
      <c r="D74" s="208">
        <f t="shared" si="1"/>
        <v>41750</v>
      </c>
      <c r="E74" s="228"/>
      <c r="F74" s="95"/>
      <c r="G74" s="95"/>
      <c r="H74" s="95"/>
      <c r="I74" s="95"/>
      <c r="J74" s="95"/>
      <c r="K74" s="95"/>
    </row>
    <row r="75" spans="1:11" ht="12.75">
      <c r="A75" s="627"/>
      <c r="B75" s="368" t="s">
        <v>92</v>
      </c>
      <c r="C75" s="33">
        <f t="shared" si="2"/>
        <v>26943</v>
      </c>
      <c r="D75" s="208">
        <f t="shared" si="1"/>
        <v>26943</v>
      </c>
      <c r="E75" s="228"/>
      <c r="F75" s="95"/>
      <c r="G75" s="95"/>
      <c r="H75" s="95"/>
      <c r="I75" s="95"/>
      <c r="J75" s="95"/>
      <c r="K75" s="95"/>
    </row>
    <row r="76" spans="1:11" ht="12.75">
      <c r="A76" s="627"/>
      <c r="B76" s="368" t="s">
        <v>539</v>
      </c>
      <c r="C76" s="33">
        <f t="shared" si="2"/>
        <v>37699</v>
      </c>
      <c r="D76" s="208">
        <f t="shared" si="1"/>
        <v>37699</v>
      </c>
      <c r="E76" s="228"/>
      <c r="F76" s="95"/>
      <c r="G76" s="95"/>
      <c r="H76" s="95"/>
      <c r="I76" s="95"/>
      <c r="J76" s="95"/>
      <c r="K76" s="95"/>
    </row>
    <row r="77" spans="1:11" ht="16.5" customHeight="1">
      <c r="A77" s="628"/>
      <c r="B77" s="368" t="s">
        <v>94</v>
      </c>
      <c r="C77" s="33">
        <f t="shared" si="2"/>
        <v>16094</v>
      </c>
      <c r="D77" s="208">
        <f t="shared" si="1"/>
        <v>16094</v>
      </c>
      <c r="E77" s="228"/>
      <c r="F77" s="95"/>
      <c r="G77" s="95"/>
      <c r="H77" s="95"/>
      <c r="I77" s="95"/>
      <c r="J77" s="95"/>
      <c r="K77" s="95"/>
    </row>
    <row r="78" spans="1:11" ht="12.75">
      <c r="A78" s="207" t="s">
        <v>93</v>
      </c>
      <c r="B78" s="368" t="s">
        <v>96</v>
      </c>
      <c r="C78" s="33">
        <f t="shared" si="2"/>
        <v>261727</v>
      </c>
      <c r="D78" s="208">
        <f t="shared" si="1"/>
        <v>261727</v>
      </c>
      <c r="E78" s="228"/>
      <c r="F78" s="95"/>
      <c r="G78" s="95"/>
      <c r="H78" s="95"/>
      <c r="I78" s="95"/>
      <c r="J78" s="95"/>
      <c r="K78" s="95"/>
    </row>
    <row r="79" spans="1:12" s="18" customFormat="1" ht="12.75">
      <c r="A79" s="207">
        <v>10</v>
      </c>
      <c r="B79" s="368" t="s">
        <v>99</v>
      </c>
      <c r="C79" s="33">
        <f t="shared" si="2"/>
        <v>68061</v>
      </c>
      <c r="D79" s="208">
        <f t="shared" si="1"/>
        <v>68061</v>
      </c>
      <c r="E79" s="228"/>
      <c r="F79" s="95"/>
      <c r="G79" s="95"/>
      <c r="H79" s="95"/>
      <c r="I79" s="95"/>
      <c r="J79" s="95"/>
      <c r="K79" s="95"/>
      <c r="L79"/>
    </row>
    <row r="80" spans="1:12" ht="13.5" thickBot="1">
      <c r="A80" s="370" t="s">
        <v>97</v>
      </c>
      <c r="B80" s="369" t="s">
        <v>230</v>
      </c>
      <c r="C80" s="238">
        <f t="shared" si="2"/>
        <v>89656</v>
      </c>
      <c r="D80" s="239">
        <f t="shared" si="1"/>
        <v>89656</v>
      </c>
      <c r="E80" s="252"/>
      <c r="F80" s="95"/>
      <c r="G80" s="95"/>
      <c r="H80" s="95"/>
      <c r="I80" s="95"/>
      <c r="J80" s="95"/>
      <c r="K80" s="95"/>
      <c r="L80" s="18"/>
    </row>
    <row r="81" spans="1:11" ht="13.5" thickBot="1">
      <c r="A81" s="241"/>
      <c r="B81" s="242" t="s">
        <v>100</v>
      </c>
      <c r="C81" s="250">
        <f>SUM(C62:C80)</f>
        <v>2887292</v>
      </c>
      <c r="D81" s="250">
        <f>SUM(D62:D80)</f>
        <v>2887292</v>
      </c>
      <c r="E81" s="251"/>
      <c r="F81" s="95"/>
      <c r="G81" s="95"/>
      <c r="H81" s="95"/>
      <c r="I81" s="95"/>
      <c r="J81" s="95"/>
      <c r="K81" s="95"/>
    </row>
    <row r="82" spans="1:11" ht="12.75">
      <c r="A82" s="467" t="s">
        <v>98</v>
      </c>
      <c r="B82" s="253" t="s">
        <v>102</v>
      </c>
      <c r="C82" s="442">
        <f>C27+F27+I27+C54+F54+I54</f>
        <v>1537350</v>
      </c>
      <c r="D82" s="442">
        <f>D27+G27+J27+D54+G54+J54</f>
        <v>1537350</v>
      </c>
      <c r="E82" s="468"/>
      <c r="F82" s="95"/>
      <c r="G82" s="95"/>
      <c r="H82" s="95"/>
      <c r="I82" s="95"/>
      <c r="J82" s="95"/>
      <c r="K82" s="95"/>
    </row>
    <row r="83" spans="1:11" ht="13.5" thickBot="1">
      <c r="A83" s="471"/>
      <c r="B83" s="451" t="s">
        <v>103</v>
      </c>
      <c r="C83" s="452">
        <f>C81+C82</f>
        <v>4424642</v>
      </c>
      <c r="D83" s="452">
        <f>SUM(D81:D82)</f>
        <v>4424642</v>
      </c>
      <c r="E83" s="453"/>
      <c r="F83" s="95"/>
      <c r="G83" s="95"/>
      <c r="H83" s="95"/>
      <c r="I83" s="95"/>
      <c r="J83" s="95"/>
      <c r="K83" s="95"/>
    </row>
    <row r="84" spans="1:11" ht="12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1:11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1" ht="12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1:11" ht="12.7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ht="16.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1" ht="15.7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1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1" ht="12.7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1" ht="13.5" thickBot="1">
      <c r="A92" s="95"/>
      <c r="B92" s="95" t="s">
        <v>42</v>
      </c>
      <c r="C92" s="95"/>
      <c r="D92" s="95"/>
      <c r="E92" s="95"/>
      <c r="F92" s="95"/>
      <c r="G92" s="95"/>
      <c r="H92" s="95"/>
      <c r="I92" s="95"/>
      <c r="J92" s="95" t="s">
        <v>553</v>
      </c>
      <c r="K92" s="95"/>
    </row>
    <row r="93" spans="1:11" ht="15.75" customHeight="1">
      <c r="A93" s="230"/>
      <c r="B93" s="231"/>
      <c r="C93" s="634" t="s">
        <v>108</v>
      </c>
      <c r="D93" s="635"/>
      <c r="E93" s="529"/>
      <c r="F93" s="634" t="s">
        <v>109</v>
      </c>
      <c r="G93" s="635"/>
      <c r="H93" s="529"/>
      <c r="I93" s="634" t="s">
        <v>110</v>
      </c>
      <c r="J93" s="635"/>
      <c r="K93" s="568"/>
    </row>
    <row r="94" spans="1:11" ht="25.5">
      <c r="A94" s="232" t="s">
        <v>76</v>
      </c>
      <c r="B94" s="233" t="s">
        <v>77</v>
      </c>
      <c r="C94" s="233" t="s">
        <v>450</v>
      </c>
      <c r="D94" s="233" t="s">
        <v>549</v>
      </c>
      <c r="E94" s="563"/>
      <c r="F94" s="233" t="s">
        <v>450</v>
      </c>
      <c r="G94" s="233" t="s">
        <v>549</v>
      </c>
      <c r="H94" s="563"/>
      <c r="I94" s="233" t="s">
        <v>450</v>
      </c>
      <c r="J94" s="565" t="s">
        <v>549</v>
      </c>
      <c r="K94" s="569"/>
    </row>
    <row r="95" spans="1:11" ht="12.75">
      <c r="A95" s="207" t="s">
        <v>5</v>
      </c>
      <c r="B95" s="368" t="s">
        <v>78</v>
      </c>
      <c r="C95" s="208">
        <v>120855</v>
      </c>
      <c r="D95" s="208">
        <v>120855</v>
      </c>
      <c r="E95" s="208"/>
      <c r="F95" s="33">
        <v>38444</v>
      </c>
      <c r="G95" s="33">
        <v>38444</v>
      </c>
      <c r="H95" s="33"/>
      <c r="I95" s="235">
        <v>59999</v>
      </c>
      <c r="J95" s="235">
        <v>59999</v>
      </c>
      <c r="K95" s="570"/>
    </row>
    <row r="96" spans="1:11" ht="12.75">
      <c r="A96" s="207" t="s">
        <v>9</v>
      </c>
      <c r="B96" s="368" t="s">
        <v>79</v>
      </c>
      <c r="C96" s="34">
        <v>295260</v>
      </c>
      <c r="D96" s="34">
        <v>295260</v>
      </c>
      <c r="E96" s="34"/>
      <c r="F96" s="33">
        <v>90518</v>
      </c>
      <c r="G96" s="33">
        <v>90518</v>
      </c>
      <c r="H96" s="33"/>
      <c r="I96" s="235">
        <v>186180</v>
      </c>
      <c r="J96" s="235">
        <v>186180</v>
      </c>
      <c r="K96" s="570"/>
    </row>
    <row r="97" spans="1:11" ht="12.75">
      <c r="A97" s="629" t="s">
        <v>80</v>
      </c>
      <c r="B97" s="368" t="s">
        <v>81</v>
      </c>
      <c r="C97" s="34">
        <v>197225</v>
      </c>
      <c r="D97" s="34">
        <v>197225</v>
      </c>
      <c r="E97" s="34"/>
      <c r="F97" s="33">
        <v>61375</v>
      </c>
      <c r="G97" s="33">
        <v>61375</v>
      </c>
      <c r="H97" s="33"/>
      <c r="I97" s="235">
        <v>28122</v>
      </c>
      <c r="J97" s="235">
        <v>28122</v>
      </c>
      <c r="K97" s="570"/>
    </row>
    <row r="98" spans="1:11" ht="12.75">
      <c r="A98" s="627"/>
      <c r="B98" s="368" t="s">
        <v>82</v>
      </c>
      <c r="C98" s="33">
        <v>37359</v>
      </c>
      <c r="D98" s="33">
        <v>37359</v>
      </c>
      <c r="E98" s="33"/>
      <c r="F98" s="33">
        <v>11671</v>
      </c>
      <c r="G98" s="33">
        <v>11671</v>
      </c>
      <c r="H98" s="33"/>
      <c r="I98" s="235">
        <v>5888</v>
      </c>
      <c r="J98" s="235">
        <v>5888</v>
      </c>
      <c r="K98" s="570"/>
    </row>
    <row r="99" spans="1:11" ht="12.75">
      <c r="A99" s="627"/>
      <c r="B99" s="236" t="s">
        <v>378</v>
      </c>
      <c r="C99" s="33">
        <v>25519</v>
      </c>
      <c r="D99" s="33">
        <v>25519</v>
      </c>
      <c r="E99" s="33"/>
      <c r="F99" s="33">
        <v>7580</v>
      </c>
      <c r="G99" s="33">
        <v>7580</v>
      </c>
      <c r="H99" s="33"/>
      <c r="I99" s="235">
        <v>5137</v>
      </c>
      <c r="J99" s="235">
        <v>5137</v>
      </c>
      <c r="K99" s="570"/>
    </row>
    <row r="100" spans="1:11" ht="12.75">
      <c r="A100" s="627"/>
      <c r="B100" s="368" t="s">
        <v>537</v>
      </c>
      <c r="C100" s="34">
        <v>124525</v>
      </c>
      <c r="D100" s="34">
        <v>124525</v>
      </c>
      <c r="E100" s="34"/>
      <c r="F100" s="33">
        <v>39126</v>
      </c>
      <c r="G100" s="33">
        <v>39126</v>
      </c>
      <c r="H100" s="33"/>
      <c r="I100" s="235">
        <v>19270</v>
      </c>
      <c r="J100" s="235">
        <v>19270</v>
      </c>
      <c r="K100" s="570"/>
    </row>
    <row r="101" spans="1:11" ht="12.75">
      <c r="A101" s="628"/>
      <c r="B101" s="368" t="s">
        <v>439</v>
      </c>
      <c r="C101" s="33">
        <v>38823</v>
      </c>
      <c r="D101" s="33">
        <v>38823</v>
      </c>
      <c r="E101" s="33"/>
      <c r="F101" s="33">
        <v>12059</v>
      </c>
      <c r="G101" s="33">
        <v>12059</v>
      </c>
      <c r="H101" s="33"/>
      <c r="I101" s="235">
        <v>13357</v>
      </c>
      <c r="J101" s="235">
        <v>13357</v>
      </c>
      <c r="K101" s="570"/>
    </row>
    <row r="102" spans="1:11" ht="12.75">
      <c r="A102" s="630" t="s">
        <v>83</v>
      </c>
      <c r="B102" s="368" t="s">
        <v>85</v>
      </c>
      <c r="C102" s="34">
        <v>143967</v>
      </c>
      <c r="D102" s="34">
        <v>143967</v>
      </c>
      <c r="E102" s="34"/>
      <c r="F102" s="33">
        <v>45313</v>
      </c>
      <c r="G102" s="33">
        <v>45313</v>
      </c>
      <c r="H102" s="33"/>
      <c r="I102" s="235">
        <v>47565</v>
      </c>
      <c r="J102" s="235">
        <v>47565</v>
      </c>
      <c r="K102" s="570"/>
    </row>
    <row r="103" spans="1:11" ht="12.75">
      <c r="A103" s="630"/>
      <c r="B103" s="236" t="s">
        <v>377</v>
      </c>
      <c r="C103" s="34">
        <v>7467</v>
      </c>
      <c r="D103" s="34">
        <v>7467</v>
      </c>
      <c r="E103" s="34"/>
      <c r="F103" s="33">
        <v>2372</v>
      </c>
      <c r="G103" s="33">
        <v>2372</v>
      </c>
      <c r="H103" s="33"/>
      <c r="I103" s="235">
        <v>848</v>
      </c>
      <c r="J103" s="235">
        <v>848</v>
      </c>
      <c r="K103" s="570"/>
    </row>
    <row r="104" spans="1:11" ht="12.75">
      <c r="A104" s="207" t="s">
        <v>84</v>
      </c>
      <c r="B104" s="368" t="s">
        <v>442</v>
      </c>
      <c r="C104" s="34">
        <v>103301</v>
      </c>
      <c r="D104" s="34">
        <v>103301</v>
      </c>
      <c r="E104" s="34"/>
      <c r="F104" s="33">
        <v>33342</v>
      </c>
      <c r="G104" s="33">
        <v>33342</v>
      </c>
      <c r="H104" s="33"/>
      <c r="I104" s="235">
        <v>26200</v>
      </c>
      <c r="J104" s="235">
        <v>26200</v>
      </c>
      <c r="K104" s="570"/>
    </row>
    <row r="105" spans="1:11" ht="12.75">
      <c r="A105" s="207" t="s">
        <v>86</v>
      </c>
      <c r="B105" s="368" t="s">
        <v>87</v>
      </c>
      <c r="C105" s="34">
        <v>131330</v>
      </c>
      <c r="D105" s="34">
        <v>131330</v>
      </c>
      <c r="E105" s="34"/>
      <c r="F105" s="33">
        <v>40599</v>
      </c>
      <c r="G105" s="33">
        <v>40599</v>
      </c>
      <c r="H105" s="33"/>
      <c r="I105" s="235">
        <v>86798</v>
      </c>
      <c r="J105" s="235">
        <v>86798</v>
      </c>
      <c r="K105" s="570"/>
    </row>
    <row r="106" spans="1:11" ht="12.75">
      <c r="A106" s="207" t="s">
        <v>88</v>
      </c>
      <c r="B106" s="368" t="s">
        <v>89</v>
      </c>
      <c r="C106" s="34">
        <v>64337</v>
      </c>
      <c r="D106" s="34">
        <v>64337</v>
      </c>
      <c r="E106" s="34"/>
      <c r="F106" s="33">
        <v>20862</v>
      </c>
      <c r="G106" s="33">
        <v>20862</v>
      </c>
      <c r="H106" s="33"/>
      <c r="I106" s="235">
        <v>90720</v>
      </c>
      <c r="J106" s="235">
        <v>90720</v>
      </c>
      <c r="K106" s="570"/>
    </row>
    <row r="107" spans="1:11" ht="18" customHeight="1">
      <c r="A107" s="629" t="s">
        <v>90</v>
      </c>
      <c r="B107" s="368" t="s">
        <v>91</v>
      </c>
      <c r="C107" s="34">
        <v>16020</v>
      </c>
      <c r="D107" s="34">
        <v>16020</v>
      </c>
      <c r="E107" s="34"/>
      <c r="F107" s="33">
        <v>5033</v>
      </c>
      <c r="G107" s="33">
        <v>5033</v>
      </c>
      <c r="H107" s="33"/>
      <c r="I107" s="235">
        <v>20697</v>
      </c>
      <c r="J107" s="235">
        <v>20697</v>
      </c>
      <c r="K107" s="570"/>
    </row>
    <row r="108" spans="1:11" ht="12.75">
      <c r="A108" s="627"/>
      <c r="B108" s="368" t="s">
        <v>92</v>
      </c>
      <c r="C108" s="33">
        <v>13220</v>
      </c>
      <c r="D108" s="33">
        <v>13220</v>
      </c>
      <c r="E108" s="33"/>
      <c r="F108" s="33">
        <v>4089</v>
      </c>
      <c r="G108" s="33">
        <v>4089</v>
      </c>
      <c r="H108" s="33"/>
      <c r="I108" s="235">
        <v>9442</v>
      </c>
      <c r="J108" s="235">
        <v>9442</v>
      </c>
      <c r="K108" s="570"/>
    </row>
    <row r="109" spans="1:11" ht="12.75">
      <c r="A109" s="627"/>
      <c r="B109" s="368" t="s">
        <v>539</v>
      </c>
      <c r="C109" s="34">
        <v>17543</v>
      </c>
      <c r="D109" s="34">
        <v>17543</v>
      </c>
      <c r="E109" s="34"/>
      <c r="F109" s="33">
        <v>5437</v>
      </c>
      <c r="G109" s="33">
        <v>5437</v>
      </c>
      <c r="H109" s="33"/>
      <c r="I109" s="235">
        <v>14719</v>
      </c>
      <c r="J109" s="235">
        <v>14719</v>
      </c>
      <c r="K109" s="570"/>
    </row>
    <row r="110" spans="1:11" ht="12.75">
      <c r="A110" s="628"/>
      <c r="B110" s="368" t="s">
        <v>94</v>
      </c>
      <c r="C110" s="33">
        <v>9081</v>
      </c>
      <c r="D110" s="33">
        <v>9081</v>
      </c>
      <c r="E110" s="33"/>
      <c r="F110" s="33">
        <v>2774</v>
      </c>
      <c r="G110" s="33">
        <v>2774</v>
      </c>
      <c r="H110" s="33"/>
      <c r="I110" s="235">
        <v>4239</v>
      </c>
      <c r="J110" s="235">
        <v>4239</v>
      </c>
      <c r="K110" s="570"/>
    </row>
    <row r="111" spans="1:11" ht="12.75">
      <c r="A111" s="207" t="s">
        <v>93</v>
      </c>
      <c r="B111" s="368" t="s">
        <v>96</v>
      </c>
      <c r="C111" s="34">
        <v>177245</v>
      </c>
      <c r="D111" s="34">
        <v>177245</v>
      </c>
      <c r="E111" s="34"/>
      <c r="F111" s="33">
        <v>53083</v>
      </c>
      <c r="G111" s="33">
        <v>53083</v>
      </c>
      <c r="H111" s="33"/>
      <c r="I111" s="235">
        <v>28941</v>
      </c>
      <c r="J111" s="235">
        <v>28941</v>
      </c>
      <c r="K111" s="570"/>
    </row>
    <row r="112" spans="1:11" ht="12.75">
      <c r="A112" s="207">
        <v>10</v>
      </c>
      <c r="B112" s="368" t="s">
        <v>99</v>
      </c>
      <c r="C112" s="34">
        <v>19511</v>
      </c>
      <c r="D112" s="34">
        <v>19511</v>
      </c>
      <c r="E112" s="34"/>
      <c r="F112" s="33">
        <v>5724</v>
      </c>
      <c r="G112" s="33">
        <v>5724</v>
      </c>
      <c r="H112" s="33"/>
      <c r="I112" s="235">
        <v>31506</v>
      </c>
      <c r="J112" s="235">
        <v>31506</v>
      </c>
      <c r="K112" s="570"/>
    </row>
    <row r="113" spans="1:11" ht="13.5" thickBot="1">
      <c r="A113" s="370" t="s">
        <v>97</v>
      </c>
      <c r="B113" s="460" t="s">
        <v>230</v>
      </c>
      <c r="C113" s="229">
        <v>4775</v>
      </c>
      <c r="D113" s="229">
        <v>4775</v>
      </c>
      <c r="E113" s="229"/>
      <c r="F113" s="461">
        <v>1150</v>
      </c>
      <c r="G113" s="461">
        <v>1150</v>
      </c>
      <c r="H113" s="461"/>
      <c r="I113" s="267">
        <v>1000</v>
      </c>
      <c r="J113" s="267">
        <v>1000</v>
      </c>
      <c r="K113" s="570"/>
    </row>
    <row r="114" spans="1:11" ht="13.5" thickBot="1">
      <c r="A114" s="241"/>
      <c r="B114" s="242" t="s">
        <v>100</v>
      </c>
      <c r="C114" s="250">
        <f>SUM(C95:C113)</f>
        <v>1547363</v>
      </c>
      <c r="D114" s="250">
        <f>SUM(D95:D113)</f>
        <v>1547363</v>
      </c>
      <c r="E114" s="250"/>
      <c r="F114" s="250">
        <f>SUM(F95:F113)</f>
        <v>480551</v>
      </c>
      <c r="G114" s="250">
        <f>SUM(G95:G113)</f>
        <v>480551</v>
      </c>
      <c r="H114" s="250"/>
      <c r="I114" s="250">
        <f>SUM(I95:I113)</f>
        <v>680628</v>
      </c>
      <c r="J114" s="250">
        <f>SUM(J95:J113)</f>
        <v>680628</v>
      </c>
      <c r="K114" s="571"/>
    </row>
    <row r="115" spans="1:11" ht="13.5" thickBot="1">
      <c r="A115" s="467" t="s">
        <v>98</v>
      </c>
      <c r="B115" s="245" t="s">
        <v>102</v>
      </c>
      <c r="C115" s="246">
        <v>689700</v>
      </c>
      <c r="D115" s="246">
        <v>689700</v>
      </c>
      <c r="E115" s="246"/>
      <c r="F115" s="247">
        <v>227770</v>
      </c>
      <c r="G115" s="247">
        <v>227770</v>
      </c>
      <c r="H115" s="247"/>
      <c r="I115" s="249">
        <v>589880</v>
      </c>
      <c r="J115" s="249">
        <v>589880</v>
      </c>
      <c r="K115" s="570"/>
    </row>
    <row r="116" spans="1:11" ht="13.5" thickBot="1">
      <c r="A116" s="241"/>
      <c r="B116" s="242" t="s">
        <v>103</v>
      </c>
      <c r="C116" s="243">
        <f>SUM(C114:C115)</f>
        <v>2237063</v>
      </c>
      <c r="D116" s="243">
        <f>SUM(D114:D115)</f>
        <v>2237063</v>
      </c>
      <c r="E116" s="243"/>
      <c r="F116" s="243">
        <f>SUM(F114:F115)</f>
        <v>708321</v>
      </c>
      <c r="G116" s="243">
        <f>SUM(G114:G115)</f>
        <v>708321</v>
      </c>
      <c r="H116" s="243"/>
      <c r="I116" s="243">
        <f>SUM(I114:I115)</f>
        <v>1270508</v>
      </c>
      <c r="J116" s="243">
        <f>SUM(J114:J115)</f>
        <v>1270508</v>
      </c>
      <c r="K116" s="572"/>
    </row>
    <row r="117" spans="1:11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</row>
    <row r="118" spans="1:11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</row>
    <row r="119" spans="1:11" ht="13.5" thickBot="1">
      <c r="A119" s="95"/>
      <c r="B119" s="95" t="s">
        <v>42</v>
      </c>
      <c r="C119" s="95"/>
      <c r="D119" s="95"/>
      <c r="E119" s="95"/>
      <c r="F119" s="95"/>
      <c r="G119" s="95"/>
      <c r="H119" s="95"/>
      <c r="I119" s="95"/>
      <c r="J119" s="95" t="s">
        <v>393</v>
      </c>
      <c r="K119" s="95"/>
    </row>
    <row r="120" spans="1:11" ht="15.75" customHeight="1">
      <c r="A120" s="230"/>
      <c r="B120" s="231"/>
      <c r="C120" s="634" t="s">
        <v>111</v>
      </c>
      <c r="D120" s="635"/>
      <c r="E120" s="529"/>
      <c r="F120" s="634" t="s">
        <v>112</v>
      </c>
      <c r="G120" s="635"/>
      <c r="H120" s="529"/>
      <c r="I120" s="634" t="s">
        <v>113</v>
      </c>
      <c r="J120" s="635"/>
      <c r="K120" s="568"/>
    </row>
    <row r="121" spans="1:11" ht="25.5">
      <c r="A121" s="232" t="s">
        <v>76</v>
      </c>
      <c r="B121" s="233" t="s">
        <v>77</v>
      </c>
      <c r="C121" s="233" t="s">
        <v>450</v>
      </c>
      <c r="D121" s="233" t="s">
        <v>549</v>
      </c>
      <c r="E121" s="563"/>
      <c r="F121" s="233" t="s">
        <v>450</v>
      </c>
      <c r="G121" s="233" t="s">
        <v>440</v>
      </c>
      <c r="H121" s="563"/>
      <c r="I121" s="233" t="s">
        <v>450</v>
      </c>
      <c r="J121" s="565" t="s">
        <v>549</v>
      </c>
      <c r="K121" s="569"/>
    </row>
    <row r="122" spans="1:11" ht="12.75">
      <c r="A122" s="207" t="s">
        <v>5</v>
      </c>
      <c r="B122" s="368" t="s">
        <v>78</v>
      </c>
      <c r="C122" s="208">
        <v>1252</v>
      </c>
      <c r="D122" s="208">
        <v>1252</v>
      </c>
      <c r="E122" s="208"/>
      <c r="F122" s="33"/>
      <c r="G122" s="33"/>
      <c r="H122" s="33"/>
      <c r="I122" s="235">
        <v>1320</v>
      </c>
      <c r="J122" s="235">
        <v>1320</v>
      </c>
      <c r="K122" s="570"/>
    </row>
    <row r="123" spans="1:11" ht="12.75">
      <c r="A123" s="207" t="s">
        <v>9</v>
      </c>
      <c r="B123" s="368" t="s">
        <v>79</v>
      </c>
      <c r="C123" s="34">
        <v>4000</v>
      </c>
      <c r="D123" s="34">
        <v>4000</v>
      </c>
      <c r="E123" s="34"/>
      <c r="F123" s="33"/>
      <c r="G123" s="33"/>
      <c r="H123" s="33"/>
      <c r="I123" s="235">
        <v>26286</v>
      </c>
      <c r="J123" s="235">
        <v>26286</v>
      </c>
      <c r="K123" s="570"/>
    </row>
    <row r="124" spans="1:11" ht="12.75">
      <c r="A124" s="629" t="s">
        <v>80</v>
      </c>
      <c r="B124" s="368" t="s">
        <v>81</v>
      </c>
      <c r="C124" s="34">
        <v>4850</v>
      </c>
      <c r="D124" s="34">
        <v>4850</v>
      </c>
      <c r="E124" s="34"/>
      <c r="F124" s="33"/>
      <c r="G124" s="33"/>
      <c r="H124" s="33"/>
      <c r="I124" s="235"/>
      <c r="J124" s="235"/>
      <c r="K124" s="570"/>
    </row>
    <row r="125" spans="1:11" ht="12.75">
      <c r="A125" s="627"/>
      <c r="B125" s="368" t="s">
        <v>82</v>
      </c>
      <c r="C125" s="33"/>
      <c r="D125" s="33"/>
      <c r="E125" s="33"/>
      <c r="F125" s="33"/>
      <c r="G125" s="33"/>
      <c r="H125" s="33"/>
      <c r="I125" s="235">
        <v>2040</v>
      </c>
      <c r="J125" s="235">
        <v>2040</v>
      </c>
      <c r="K125" s="570"/>
    </row>
    <row r="126" spans="1:11" ht="12.75">
      <c r="A126" s="627"/>
      <c r="B126" s="236" t="s">
        <v>378</v>
      </c>
      <c r="C126" s="33">
        <v>760</v>
      </c>
      <c r="D126" s="33">
        <v>760</v>
      </c>
      <c r="E126" s="33"/>
      <c r="F126" s="33"/>
      <c r="G126" s="33"/>
      <c r="H126" s="33"/>
      <c r="I126" s="235"/>
      <c r="J126" s="235"/>
      <c r="K126" s="570"/>
    </row>
    <row r="127" spans="1:11" ht="12.75">
      <c r="A127" s="627"/>
      <c r="B127" s="368" t="s">
        <v>537</v>
      </c>
      <c r="C127" s="34">
        <v>2427</v>
      </c>
      <c r="D127" s="34">
        <v>2427</v>
      </c>
      <c r="E127" s="34"/>
      <c r="F127" s="33"/>
      <c r="G127" s="33"/>
      <c r="H127" s="33"/>
      <c r="I127" s="235"/>
      <c r="J127" s="235"/>
      <c r="K127" s="570"/>
    </row>
    <row r="128" spans="1:11" ht="12.75">
      <c r="A128" s="628"/>
      <c r="B128" s="368" t="s">
        <v>439</v>
      </c>
      <c r="C128" s="33"/>
      <c r="D128" s="33"/>
      <c r="E128" s="33"/>
      <c r="F128" s="33"/>
      <c r="G128" s="33"/>
      <c r="H128" s="33"/>
      <c r="I128" s="235"/>
      <c r="J128" s="235"/>
      <c r="K128" s="570"/>
    </row>
    <row r="129" spans="1:11" ht="12.75">
      <c r="A129" s="630" t="s">
        <v>83</v>
      </c>
      <c r="B129" s="368" t="s">
        <v>85</v>
      </c>
      <c r="C129" s="34"/>
      <c r="D129" s="34"/>
      <c r="E129" s="34"/>
      <c r="F129" s="33"/>
      <c r="G129" s="33"/>
      <c r="H129" s="33"/>
      <c r="I129" s="235">
        <v>1000</v>
      </c>
      <c r="J129" s="235">
        <v>1000</v>
      </c>
      <c r="K129" s="570"/>
    </row>
    <row r="130" spans="1:11" ht="12.75">
      <c r="A130" s="630"/>
      <c r="B130" s="236" t="s">
        <v>377</v>
      </c>
      <c r="C130" s="34"/>
      <c r="D130" s="34"/>
      <c r="E130" s="34"/>
      <c r="F130" s="33"/>
      <c r="G130" s="33"/>
      <c r="H130" s="33"/>
      <c r="I130" s="235"/>
      <c r="J130" s="235"/>
      <c r="K130" s="570"/>
    </row>
    <row r="131" spans="1:11" ht="12.75">
      <c r="A131" s="207" t="s">
        <v>84</v>
      </c>
      <c r="B131" s="368" t="s">
        <v>442</v>
      </c>
      <c r="C131" s="34">
        <v>500</v>
      </c>
      <c r="D131" s="34">
        <v>500</v>
      </c>
      <c r="E131" s="34"/>
      <c r="F131" s="33"/>
      <c r="G131" s="33"/>
      <c r="H131" s="33"/>
      <c r="I131" s="235">
        <v>20744</v>
      </c>
      <c r="J131" s="235">
        <v>20744</v>
      </c>
      <c r="K131" s="570"/>
    </row>
    <row r="132" spans="1:11" ht="12.75">
      <c r="A132" s="207" t="s">
        <v>86</v>
      </c>
      <c r="B132" s="368" t="s">
        <v>87</v>
      </c>
      <c r="C132" s="34">
        <v>350</v>
      </c>
      <c r="D132" s="34">
        <v>350</v>
      </c>
      <c r="E132" s="34"/>
      <c r="F132" s="33"/>
      <c r="G132" s="33"/>
      <c r="H132" s="33"/>
      <c r="I132" s="235"/>
      <c r="J132" s="235"/>
      <c r="K132" s="570"/>
    </row>
    <row r="133" spans="1:11" ht="15" customHeight="1">
      <c r="A133" s="207" t="s">
        <v>88</v>
      </c>
      <c r="B133" s="368" t="s">
        <v>89</v>
      </c>
      <c r="C133" s="34"/>
      <c r="D133" s="34"/>
      <c r="E133" s="34"/>
      <c r="F133" s="33"/>
      <c r="G133" s="33"/>
      <c r="H133" s="33"/>
      <c r="I133" s="235">
        <v>7620</v>
      </c>
      <c r="J133" s="235">
        <v>7620</v>
      </c>
      <c r="K133" s="570"/>
    </row>
    <row r="134" spans="1:11" ht="12.75">
      <c r="A134" s="629" t="s">
        <v>90</v>
      </c>
      <c r="B134" s="368" t="s">
        <v>91</v>
      </c>
      <c r="C134" s="34"/>
      <c r="D134" s="34"/>
      <c r="E134" s="34"/>
      <c r="F134" s="33"/>
      <c r="G134" s="33"/>
      <c r="H134" s="33"/>
      <c r="I134" s="235"/>
      <c r="J134" s="235"/>
      <c r="K134" s="570"/>
    </row>
    <row r="135" spans="1:11" ht="12.75">
      <c r="A135" s="627"/>
      <c r="B135" s="368" t="s">
        <v>92</v>
      </c>
      <c r="C135" s="33"/>
      <c r="D135" s="33"/>
      <c r="E135" s="33"/>
      <c r="F135" s="33"/>
      <c r="G135" s="33"/>
      <c r="H135" s="33"/>
      <c r="I135" s="235">
        <v>192</v>
      </c>
      <c r="J135" s="235">
        <v>192</v>
      </c>
      <c r="K135" s="570"/>
    </row>
    <row r="136" spans="1:11" ht="12.75">
      <c r="A136" s="627"/>
      <c r="B136" s="368" t="s">
        <v>539</v>
      </c>
      <c r="C136" s="34"/>
      <c r="D136" s="34"/>
      <c r="E136" s="34"/>
      <c r="F136" s="33"/>
      <c r="G136" s="33"/>
      <c r="H136" s="33"/>
      <c r="I136" s="235"/>
      <c r="J136" s="235"/>
      <c r="K136" s="570"/>
    </row>
    <row r="137" spans="1:11" ht="12.75">
      <c r="A137" s="628"/>
      <c r="B137" s="368" t="s">
        <v>94</v>
      </c>
      <c r="C137" s="33"/>
      <c r="D137" s="33"/>
      <c r="E137" s="33"/>
      <c r="F137" s="33"/>
      <c r="G137" s="33">
        <v>260</v>
      </c>
      <c r="H137" s="33"/>
      <c r="I137" s="235"/>
      <c r="J137" s="235"/>
      <c r="K137" s="570"/>
    </row>
    <row r="138" spans="1:11" ht="12.75">
      <c r="A138" s="207" t="s">
        <v>93</v>
      </c>
      <c r="B138" s="368" t="s">
        <v>96</v>
      </c>
      <c r="C138" s="34"/>
      <c r="D138" s="34"/>
      <c r="E138" s="34"/>
      <c r="F138" s="33">
        <v>260</v>
      </c>
      <c r="G138" s="33"/>
      <c r="H138" s="33"/>
      <c r="I138" s="235">
        <v>2198</v>
      </c>
      <c r="J138" s="235">
        <v>2198</v>
      </c>
      <c r="K138" s="570"/>
    </row>
    <row r="139" spans="1:11" ht="13.5" thickBot="1">
      <c r="A139" s="207">
        <v>10</v>
      </c>
      <c r="B139" s="368" t="s">
        <v>99</v>
      </c>
      <c r="C139" s="34"/>
      <c r="D139" s="34"/>
      <c r="E139" s="34"/>
      <c r="F139" s="33"/>
      <c r="G139" s="461"/>
      <c r="H139" s="33"/>
      <c r="I139" s="235">
        <v>11320</v>
      </c>
      <c r="J139" s="235">
        <v>11320</v>
      </c>
      <c r="K139" s="570"/>
    </row>
    <row r="140" spans="1:11" ht="13.5" thickBot="1">
      <c r="A140" s="370" t="s">
        <v>97</v>
      </c>
      <c r="B140" s="460" t="s">
        <v>230</v>
      </c>
      <c r="C140" s="229"/>
      <c r="D140" s="229"/>
      <c r="E140" s="229"/>
      <c r="F140" s="461"/>
      <c r="G140" s="266"/>
      <c r="H140" s="461"/>
      <c r="I140" s="267">
        <v>82731</v>
      </c>
      <c r="J140" s="267">
        <v>82731</v>
      </c>
      <c r="K140" s="570"/>
    </row>
    <row r="141" spans="1:11" ht="13.5" thickBot="1">
      <c r="A141" s="241"/>
      <c r="B141" s="242" t="s">
        <v>100</v>
      </c>
      <c r="C141" s="250">
        <f>SUM(C122:C140)</f>
        <v>14139</v>
      </c>
      <c r="D141" s="250">
        <f>SUM(D122:D140)</f>
        <v>14139</v>
      </c>
      <c r="E141" s="250"/>
      <c r="F141" s="250">
        <f>SUM(F122:F140)</f>
        <v>260</v>
      </c>
      <c r="G141" s="250">
        <f>SUM(G122:G140)</f>
        <v>260</v>
      </c>
      <c r="H141" s="250"/>
      <c r="I141" s="250">
        <f>SUM(I122:I140)</f>
        <v>155451</v>
      </c>
      <c r="J141" s="250">
        <f>SUM(J122:J140)</f>
        <v>155451</v>
      </c>
      <c r="K141" s="571"/>
    </row>
    <row r="142" spans="1:11" ht="13.5" thickBot="1">
      <c r="A142" s="467" t="s">
        <v>98</v>
      </c>
      <c r="B142" s="245" t="s">
        <v>102</v>
      </c>
      <c r="C142" s="246"/>
      <c r="D142" s="246"/>
      <c r="E142" s="246"/>
      <c r="F142" s="247"/>
      <c r="G142" s="247"/>
      <c r="H142" s="247"/>
      <c r="I142" s="249">
        <v>20000</v>
      </c>
      <c r="J142" s="249">
        <v>20000</v>
      </c>
      <c r="K142" s="570"/>
    </row>
    <row r="143" spans="1:11" ht="13.5" thickBot="1">
      <c r="A143" s="241"/>
      <c r="B143" s="242" t="s">
        <v>103</v>
      </c>
      <c r="C143" s="243">
        <f>SUM(C141:C142)</f>
        <v>14139</v>
      </c>
      <c r="D143" s="243">
        <f>SUM(D141:D142)</f>
        <v>14139</v>
      </c>
      <c r="E143" s="243"/>
      <c r="F143" s="243">
        <f>SUM(F141:F142)</f>
        <v>260</v>
      </c>
      <c r="G143" s="243">
        <f>SUM(G141:G142)</f>
        <v>260</v>
      </c>
      <c r="H143" s="243"/>
      <c r="I143" s="243">
        <f>SUM(I141:I142)</f>
        <v>175451</v>
      </c>
      <c r="J143" s="243">
        <f>SUM(J141:J142)</f>
        <v>175451</v>
      </c>
      <c r="K143" s="572"/>
    </row>
    <row r="144" spans="1:11" ht="16.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1:11" ht="12.7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1:11" ht="12.7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</row>
    <row r="147" spans="1:11" ht="12.7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</row>
    <row r="148" spans="1:11" ht="12.7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</row>
    <row r="149" spans="1:11" ht="12.7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1:11" ht="12.7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</row>
    <row r="151" spans="1:11" ht="12.7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</row>
    <row r="152" spans="1:11" ht="12.7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1:11" ht="13.5" thickBo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</row>
    <row r="154" spans="1:11" ht="12.75">
      <c r="A154" s="462"/>
      <c r="B154" s="463" t="s">
        <v>42</v>
      </c>
      <c r="C154" s="463"/>
      <c r="D154" s="463"/>
      <c r="E154" s="463"/>
      <c r="F154" s="463"/>
      <c r="G154" s="463"/>
      <c r="H154" s="463"/>
      <c r="I154" s="463"/>
      <c r="J154" s="573" t="s">
        <v>393</v>
      </c>
      <c r="K154" s="575"/>
    </row>
    <row r="155" spans="1:11" ht="15.75" customHeight="1">
      <c r="A155" s="464"/>
      <c r="B155" s="450"/>
      <c r="C155" s="632" t="s">
        <v>114</v>
      </c>
      <c r="D155" s="633"/>
      <c r="E155" s="564"/>
      <c r="F155" s="632" t="s">
        <v>115</v>
      </c>
      <c r="G155" s="633"/>
      <c r="H155" s="564"/>
      <c r="I155" s="632" t="s">
        <v>116</v>
      </c>
      <c r="J155" s="633"/>
      <c r="K155" s="568"/>
    </row>
    <row r="156" spans="1:11" ht="25.5">
      <c r="A156" s="232" t="s">
        <v>76</v>
      </c>
      <c r="B156" s="233" t="s">
        <v>77</v>
      </c>
      <c r="C156" s="233" t="s">
        <v>450</v>
      </c>
      <c r="D156" s="233" t="s">
        <v>549</v>
      </c>
      <c r="E156" s="563"/>
      <c r="F156" s="233" t="s">
        <v>450</v>
      </c>
      <c r="G156" s="233" t="s">
        <v>549</v>
      </c>
      <c r="H156" s="563"/>
      <c r="I156" s="233" t="s">
        <v>410</v>
      </c>
      <c r="J156" s="565" t="s">
        <v>440</v>
      </c>
      <c r="K156" s="569"/>
    </row>
    <row r="157" spans="1:11" ht="12.75">
      <c r="A157" s="207" t="s">
        <v>5</v>
      </c>
      <c r="B157" s="368" t="s">
        <v>78</v>
      </c>
      <c r="C157" s="208">
        <v>7200</v>
      </c>
      <c r="D157" s="208">
        <v>7200</v>
      </c>
      <c r="E157" s="208"/>
      <c r="F157" s="33">
        <v>0</v>
      </c>
      <c r="G157" s="208">
        <v>0</v>
      </c>
      <c r="H157" s="33">
        <v>0</v>
      </c>
      <c r="I157" s="208">
        <f aca="true" t="shared" si="3" ref="I157:I175">F157+C157+I122+F122+C122+I95+F95+C95</f>
        <v>229070</v>
      </c>
      <c r="J157" s="548">
        <f aca="true" t="shared" si="4" ref="J157:J175">G157+D157+J122+G122+D122+J95+G95+D95</f>
        <v>229070</v>
      </c>
      <c r="K157" s="570"/>
    </row>
    <row r="158" spans="1:11" ht="12.75">
      <c r="A158" s="207" t="s">
        <v>9</v>
      </c>
      <c r="B158" s="368" t="s">
        <v>79</v>
      </c>
      <c r="C158" s="34"/>
      <c r="D158" s="34"/>
      <c r="E158" s="34"/>
      <c r="F158" s="33">
        <v>0</v>
      </c>
      <c r="G158" s="208">
        <v>0</v>
      </c>
      <c r="H158" s="33">
        <v>0</v>
      </c>
      <c r="I158" s="208">
        <f t="shared" si="3"/>
        <v>602244</v>
      </c>
      <c r="J158" s="548">
        <f t="shared" si="4"/>
        <v>602244</v>
      </c>
      <c r="K158" s="570"/>
    </row>
    <row r="159" spans="1:11" ht="12.75">
      <c r="A159" s="629" t="s">
        <v>80</v>
      </c>
      <c r="B159" s="368" t="s">
        <v>81</v>
      </c>
      <c r="C159" s="34"/>
      <c r="D159" s="34"/>
      <c r="E159" s="34"/>
      <c r="F159" s="33">
        <v>0</v>
      </c>
      <c r="G159" s="208">
        <v>0</v>
      </c>
      <c r="H159" s="33">
        <v>0</v>
      </c>
      <c r="I159" s="208">
        <f t="shared" si="3"/>
        <v>291572</v>
      </c>
      <c r="J159" s="548">
        <f t="shared" si="4"/>
        <v>291572</v>
      </c>
      <c r="K159" s="570"/>
    </row>
    <row r="160" spans="1:11" ht="12.75">
      <c r="A160" s="627"/>
      <c r="B160" s="368" t="s">
        <v>82</v>
      </c>
      <c r="C160" s="33"/>
      <c r="D160" s="33"/>
      <c r="E160" s="33"/>
      <c r="F160" s="33">
        <v>0</v>
      </c>
      <c r="G160" s="208">
        <v>0</v>
      </c>
      <c r="H160" s="33">
        <v>0</v>
      </c>
      <c r="I160" s="208">
        <f t="shared" si="3"/>
        <v>56958</v>
      </c>
      <c r="J160" s="548">
        <f t="shared" si="4"/>
        <v>56958</v>
      </c>
      <c r="K160" s="570"/>
    </row>
    <row r="161" spans="1:11" ht="12.75">
      <c r="A161" s="627"/>
      <c r="B161" s="236" t="s">
        <v>378</v>
      </c>
      <c r="C161" s="33"/>
      <c r="D161" s="33"/>
      <c r="E161" s="33"/>
      <c r="F161" s="33">
        <v>0</v>
      </c>
      <c r="G161" s="208">
        <v>0</v>
      </c>
      <c r="H161" s="33">
        <v>0</v>
      </c>
      <c r="I161" s="208">
        <f t="shared" si="3"/>
        <v>38996</v>
      </c>
      <c r="J161" s="548">
        <f t="shared" si="4"/>
        <v>38996</v>
      </c>
      <c r="K161" s="570"/>
    </row>
    <row r="162" spans="1:11" ht="12.75">
      <c r="A162" s="627"/>
      <c r="B162" s="368" t="s">
        <v>537</v>
      </c>
      <c r="C162" s="34"/>
      <c r="D162" s="34"/>
      <c r="E162" s="34"/>
      <c r="F162" s="33">
        <v>0</v>
      </c>
      <c r="G162" s="208">
        <v>0</v>
      </c>
      <c r="H162" s="33">
        <v>0</v>
      </c>
      <c r="I162" s="208">
        <f t="shared" si="3"/>
        <v>185348</v>
      </c>
      <c r="J162" s="548">
        <f t="shared" si="4"/>
        <v>185348</v>
      </c>
      <c r="K162" s="570"/>
    </row>
    <row r="163" spans="1:11" ht="12.75">
      <c r="A163" s="628"/>
      <c r="B163" s="368" t="s">
        <v>439</v>
      </c>
      <c r="C163" s="33"/>
      <c r="D163" s="33"/>
      <c r="E163" s="33"/>
      <c r="F163" s="33">
        <v>0</v>
      </c>
      <c r="G163" s="208">
        <v>0</v>
      </c>
      <c r="H163" s="33">
        <v>0</v>
      </c>
      <c r="I163" s="208">
        <f t="shared" si="3"/>
        <v>64239</v>
      </c>
      <c r="J163" s="548">
        <f t="shared" si="4"/>
        <v>64239</v>
      </c>
      <c r="K163" s="570"/>
    </row>
    <row r="164" spans="1:11" ht="12.75">
      <c r="A164" s="630" t="s">
        <v>83</v>
      </c>
      <c r="B164" s="368" t="s">
        <v>85</v>
      </c>
      <c r="C164" s="34"/>
      <c r="D164" s="34"/>
      <c r="E164" s="34"/>
      <c r="F164" s="33">
        <v>0</v>
      </c>
      <c r="G164" s="208">
        <v>0</v>
      </c>
      <c r="H164" s="33">
        <v>0</v>
      </c>
      <c r="I164" s="208">
        <f t="shared" si="3"/>
        <v>237845</v>
      </c>
      <c r="J164" s="548">
        <f t="shared" si="4"/>
        <v>237845</v>
      </c>
      <c r="K164" s="570"/>
    </row>
    <row r="165" spans="1:11" ht="12.75">
      <c r="A165" s="630"/>
      <c r="B165" s="236" t="s">
        <v>377</v>
      </c>
      <c r="C165" s="34"/>
      <c r="D165" s="34"/>
      <c r="E165" s="34"/>
      <c r="F165" s="33">
        <v>0</v>
      </c>
      <c r="G165" s="208">
        <v>0</v>
      </c>
      <c r="H165" s="33">
        <v>0</v>
      </c>
      <c r="I165" s="208">
        <f t="shared" si="3"/>
        <v>10687</v>
      </c>
      <c r="J165" s="548">
        <f t="shared" si="4"/>
        <v>10687</v>
      </c>
      <c r="K165" s="570"/>
    </row>
    <row r="166" spans="1:11" ht="12.75">
      <c r="A166" s="207" t="s">
        <v>84</v>
      </c>
      <c r="B166" s="368" t="s">
        <v>584</v>
      </c>
      <c r="C166" s="34">
        <v>1200</v>
      </c>
      <c r="D166" s="34">
        <v>1200</v>
      </c>
      <c r="E166" s="34"/>
      <c r="F166" s="33"/>
      <c r="G166" s="208"/>
      <c r="H166" s="33"/>
      <c r="I166" s="208">
        <f t="shared" si="3"/>
        <v>185287</v>
      </c>
      <c r="J166" s="548">
        <f t="shared" si="4"/>
        <v>185287</v>
      </c>
      <c r="K166" s="570"/>
    </row>
    <row r="167" spans="1:11" ht="16.5" customHeight="1">
      <c r="A167" s="207" t="s">
        <v>86</v>
      </c>
      <c r="B167" s="368" t="s">
        <v>87</v>
      </c>
      <c r="C167" s="34">
        <v>500</v>
      </c>
      <c r="D167" s="34">
        <v>500</v>
      </c>
      <c r="E167" s="34"/>
      <c r="F167" s="33">
        <v>0</v>
      </c>
      <c r="G167" s="208">
        <v>0</v>
      </c>
      <c r="H167" s="33">
        <v>0</v>
      </c>
      <c r="I167" s="208">
        <f t="shared" si="3"/>
        <v>259577</v>
      </c>
      <c r="J167" s="548">
        <f t="shared" si="4"/>
        <v>259577</v>
      </c>
      <c r="K167" s="570"/>
    </row>
    <row r="168" spans="1:11" ht="12.75">
      <c r="A168" s="207" t="s">
        <v>88</v>
      </c>
      <c r="B168" s="368" t="s">
        <v>89</v>
      </c>
      <c r="C168" s="34"/>
      <c r="D168" s="34"/>
      <c r="E168" s="34"/>
      <c r="F168" s="33">
        <v>0</v>
      </c>
      <c r="G168" s="208">
        <v>0</v>
      </c>
      <c r="H168" s="33">
        <v>0</v>
      </c>
      <c r="I168" s="208">
        <f t="shared" si="3"/>
        <v>183539</v>
      </c>
      <c r="J168" s="548">
        <f t="shared" si="4"/>
        <v>183539</v>
      </c>
      <c r="K168" s="570"/>
    </row>
    <row r="169" spans="1:11" ht="12.75">
      <c r="A169" s="629" t="s">
        <v>90</v>
      </c>
      <c r="B169" s="368" t="s">
        <v>91</v>
      </c>
      <c r="C169" s="34"/>
      <c r="D169" s="34"/>
      <c r="E169" s="34"/>
      <c r="F169" s="33">
        <v>0</v>
      </c>
      <c r="G169" s="208">
        <v>0</v>
      </c>
      <c r="H169" s="33">
        <v>0</v>
      </c>
      <c r="I169" s="208">
        <f t="shared" si="3"/>
        <v>41750</v>
      </c>
      <c r="J169" s="548">
        <f t="shared" si="4"/>
        <v>41750</v>
      </c>
      <c r="K169" s="570"/>
    </row>
    <row r="170" spans="1:11" ht="12.75">
      <c r="A170" s="627"/>
      <c r="B170" s="368" t="s">
        <v>92</v>
      </c>
      <c r="C170" s="33"/>
      <c r="D170" s="33"/>
      <c r="E170" s="33"/>
      <c r="F170" s="33">
        <v>0</v>
      </c>
      <c r="G170" s="208">
        <v>0</v>
      </c>
      <c r="H170" s="33">
        <v>0</v>
      </c>
      <c r="I170" s="208">
        <f t="shared" si="3"/>
        <v>26943</v>
      </c>
      <c r="J170" s="548">
        <f t="shared" si="4"/>
        <v>26943</v>
      </c>
      <c r="K170" s="570"/>
    </row>
    <row r="171" spans="1:11" ht="12.75">
      <c r="A171" s="627"/>
      <c r="B171" s="368" t="s">
        <v>539</v>
      </c>
      <c r="C171" s="34"/>
      <c r="D171" s="34"/>
      <c r="E171" s="34"/>
      <c r="F171" s="33">
        <v>0</v>
      </c>
      <c r="G171" s="208">
        <v>0</v>
      </c>
      <c r="H171" s="33">
        <v>0</v>
      </c>
      <c r="I171" s="208">
        <f t="shared" si="3"/>
        <v>37699</v>
      </c>
      <c r="J171" s="548">
        <f t="shared" si="4"/>
        <v>37699</v>
      </c>
      <c r="K171" s="570"/>
    </row>
    <row r="172" spans="1:11" ht="12.75">
      <c r="A172" s="628"/>
      <c r="B172" s="368" t="s">
        <v>94</v>
      </c>
      <c r="C172" s="33"/>
      <c r="D172" s="33"/>
      <c r="E172" s="33"/>
      <c r="F172" s="33">
        <v>0</v>
      </c>
      <c r="G172" s="208">
        <v>0</v>
      </c>
      <c r="H172" s="33">
        <v>0</v>
      </c>
      <c r="I172" s="208">
        <f t="shared" si="3"/>
        <v>16094</v>
      </c>
      <c r="J172" s="548">
        <f t="shared" si="4"/>
        <v>16354</v>
      </c>
      <c r="K172" s="570"/>
    </row>
    <row r="173" spans="1:11" ht="12.75">
      <c r="A173" s="207" t="s">
        <v>93</v>
      </c>
      <c r="B173" s="368" t="s">
        <v>96</v>
      </c>
      <c r="C173" s="34"/>
      <c r="D173" s="34"/>
      <c r="E173" s="34"/>
      <c r="F173" s="33">
        <v>0</v>
      </c>
      <c r="G173" s="208">
        <v>0</v>
      </c>
      <c r="H173" s="33">
        <v>0</v>
      </c>
      <c r="I173" s="208">
        <f t="shared" si="3"/>
        <v>261727</v>
      </c>
      <c r="J173" s="548">
        <f t="shared" si="4"/>
        <v>261467</v>
      </c>
      <c r="K173" s="570"/>
    </row>
    <row r="174" spans="1:11" ht="12.75">
      <c r="A174" s="207">
        <v>10</v>
      </c>
      <c r="B174" s="368" t="s">
        <v>99</v>
      </c>
      <c r="C174" s="34"/>
      <c r="D174" s="34"/>
      <c r="E174" s="34"/>
      <c r="F174" s="33">
        <v>0</v>
      </c>
      <c r="G174" s="208">
        <v>0</v>
      </c>
      <c r="H174" s="33">
        <v>0</v>
      </c>
      <c r="I174" s="208">
        <f t="shared" si="3"/>
        <v>68061</v>
      </c>
      <c r="J174" s="548">
        <f t="shared" si="4"/>
        <v>68061</v>
      </c>
      <c r="K174" s="570"/>
    </row>
    <row r="175" spans="1:11" ht="13.5" thickBot="1">
      <c r="A175" s="370" t="s">
        <v>97</v>
      </c>
      <c r="B175" s="369" t="s">
        <v>230</v>
      </c>
      <c r="C175" s="237"/>
      <c r="D175" s="237"/>
      <c r="E175" s="237"/>
      <c r="F175" s="238">
        <v>0</v>
      </c>
      <c r="G175" s="239">
        <v>0</v>
      </c>
      <c r="H175" s="238">
        <v>0</v>
      </c>
      <c r="I175" s="239">
        <f t="shared" si="3"/>
        <v>89656</v>
      </c>
      <c r="J175" s="566">
        <f t="shared" si="4"/>
        <v>89656</v>
      </c>
      <c r="K175" s="570"/>
    </row>
    <row r="176" spans="1:11" ht="13.5" thickBot="1">
      <c r="A176" s="241"/>
      <c r="B176" s="242" t="s">
        <v>100</v>
      </c>
      <c r="C176" s="250">
        <f aca="true" t="shared" si="5" ref="C176:J176">SUM(C157:C175)</f>
        <v>8900</v>
      </c>
      <c r="D176" s="250">
        <f t="shared" si="5"/>
        <v>8900</v>
      </c>
      <c r="E176" s="250"/>
      <c r="F176" s="250">
        <f t="shared" si="5"/>
        <v>0</v>
      </c>
      <c r="G176" s="250">
        <f t="shared" si="5"/>
        <v>0</v>
      </c>
      <c r="H176" s="250">
        <f t="shared" si="5"/>
        <v>0</v>
      </c>
      <c r="I176" s="250">
        <f t="shared" si="5"/>
        <v>2887292</v>
      </c>
      <c r="J176" s="567">
        <f t="shared" si="5"/>
        <v>2887292</v>
      </c>
      <c r="K176" s="571"/>
    </row>
    <row r="177" spans="1:11" ht="13.5" thickBot="1">
      <c r="A177" s="467" t="s">
        <v>98</v>
      </c>
      <c r="B177" s="245" t="s">
        <v>102</v>
      </c>
      <c r="C177" s="246">
        <v>10000</v>
      </c>
      <c r="D177" s="246">
        <v>10000</v>
      </c>
      <c r="E177" s="246"/>
      <c r="F177" s="247">
        <v>0</v>
      </c>
      <c r="G177" s="247">
        <v>0</v>
      </c>
      <c r="H177" s="247">
        <v>0</v>
      </c>
      <c r="I177" s="248">
        <f>F177+C177+I142+F142+C142+I115+F115+C115</f>
        <v>1537350</v>
      </c>
      <c r="J177" s="248">
        <f>G177+D177+J142+G142+D142+J115+G115+D115</f>
        <v>1537350</v>
      </c>
      <c r="K177" s="570"/>
    </row>
    <row r="178" spans="1:11" ht="13.5" thickBot="1">
      <c r="A178" s="465"/>
      <c r="B178" s="466" t="s">
        <v>103</v>
      </c>
      <c r="C178" s="243">
        <f>SUM(C176:C177)</f>
        <v>18900</v>
      </c>
      <c r="D178" s="243">
        <f>SUM(D176:D177)</f>
        <v>18900</v>
      </c>
      <c r="E178" s="243"/>
      <c r="F178" s="243">
        <f>SUM(F176:F177)</f>
        <v>0</v>
      </c>
      <c r="G178" s="243">
        <f>SUM(G176:G177)</f>
        <v>0</v>
      </c>
      <c r="H178" s="243">
        <f>SUM(H176:H177)</f>
        <v>0</v>
      </c>
      <c r="I178" s="244">
        <f>SUM(I176:I177)</f>
        <v>4424642</v>
      </c>
      <c r="J178" s="574">
        <f>SUM(J176:J177)</f>
        <v>4424642</v>
      </c>
      <c r="K178" s="576"/>
    </row>
    <row r="186" ht="15.75">
      <c r="A186" s="47"/>
    </row>
    <row r="187" ht="15.75">
      <c r="A187" s="48"/>
    </row>
    <row r="188" ht="15.75">
      <c r="A188" s="20"/>
    </row>
    <row r="189" ht="15.75">
      <c r="A189" s="20"/>
    </row>
    <row r="190" ht="12.75">
      <c r="A190" s="631"/>
    </row>
    <row r="191" ht="12.75">
      <c r="A191" s="631"/>
    </row>
    <row r="192" ht="12.75">
      <c r="A192" s="631"/>
    </row>
    <row r="193" ht="12.75">
      <c r="A193" s="631"/>
    </row>
    <row r="194" ht="15.75">
      <c r="A194" s="20"/>
    </row>
    <row r="195" ht="15.75">
      <c r="A195" s="20"/>
    </row>
    <row r="196" ht="15.75">
      <c r="A196" s="20"/>
    </row>
    <row r="197" ht="12.75">
      <c r="A197" s="631"/>
    </row>
    <row r="198" ht="12.75">
      <c r="A198" s="631"/>
    </row>
    <row r="199" ht="12.75">
      <c r="A199" s="631"/>
    </row>
    <row r="200" ht="12.75">
      <c r="A200" s="631"/>
    </row>
    <row r="201" ht="15.75">
      <c r="A201" s="20"/>
    </row>
    <row r="202" ht="15.75">
      <c r="A202" s="20"/>
    </row>
    <row r="203" ht="15.75">
      <c r="A203" s="20"/>
    </row>
    <row r="204" ht="15.75">
      <c r="A204" s="20"/>
    </row>
    <row r="205" ht="15.75">
      <c r="A205" s="20"/>
    </row>
    <row r="206" ht="12.75">
      <c r="A206" s="8"/>
    </row>
    <row r="207" ht="12.75">
      <c r="A207" s="8"/>
    </row>
  </sheetData>
  <sheetProtection/>
  <mergeCells count="54">
    <mergeCell ref="I120:J120"/>
    <mergeCell ref="B1:J1"/>
    <mergeCell ref="A2:J2"/>
    <mergeCell ref="A3:J3"/>
    <mergeCell ref="A4:I4"/>
    <mergeCell ref="F93:G93"/>
    <mergeCell ref="F5:G5"/>
    <mergeCell ref="A74:A75"/>
    <mergeCell ref="B60:D60"/>
    <mergeCell ref="C93:D93"/>
    <mergeCell ref="I155:J155"/>
    <mergeCell ref="I93:J93"/>
    <mergeCell ref="A124:A126"/>
    <mergeCell ref="A136:A137"/>
    <mergeCell ref="A129:A130"/>
    <mergeCell ref="A107:A108"/>
    <mergeCell ref="A109:A110"/>
    <mergeCell ref="A127:A128"/>
    <mergeCell ref="C120:D120"/>
    <mergeCell ref="F120:G120"/>
    <mergeCell ref="A134:A135"/>
    <mergeCell ref="F155:G155"/>
    <mergeCell ref="I5:J5"/>
    <mergeCell ref="C32:D32"/>
    <mergeCell ref="F32:G32"/>
    <mergeCell ref="I32:J32"/>
    <mergeCell ref="C5:D5"/>
    <mergeCell ref="A76:A77"/>
    <mergeCell ref="A102:A103"/>
    <mergeCell ref="A100:A101"/>
    <mergeCell ref="A164:A165"/>
    <mergeCell ref="A197:A198"/>
    <mergeCell ref="A199:A200"/>
    <mergeCell ref="C155:D155"/>
    <mergeCell ref="A169:A170"/>
    <mergeCell ref="A171:A172"/>
    <mergeCell ref="A190:A191"/>
    <mergeCell ref="A192:A193"/>
    <mergeCell ref="A162:A163"/>
    <mergeCell ref="A159:A161"/>
    <mergeCell ref="A9:A11"/>
    <mergeCell ref="A14:A15"/>
    <mergeCell ref="A12:A13"/>
    <mergeCell ref="A39:A40"/>
    <mergeCell ref="A36:A38"/>
    <mergeCell ref="A41:A42"/>
    <mergeCell ref="A48:A49"/>
    <mergeCell ref="A46:A47"/>
    <mergeCell ref="A64:A66"/>
    <mergeCell ref="A67:A68"/>
    <mergeCell ref="A97:A99"/>
    <mergeCell ref="A19:A20"/>
    <mergeCell ref="A21:A22"/>
    <mergeCell ref="A69:A70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7" max="10" man="1"/>
    <brk id="87" max="10" man="1"/>
    <brk id="1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22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7.421875" style="0" customWidth="1"/>
    <col min="4" max="4" width="18.42187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645" t="s">
        <v>219</v>
      </c>
      <c r="B1" s="645"/>
      <c r="C1" s="645"/>
      <c r="D1" s="645"/>
      <c r="E1" s="43"/>
    </row>
    <row r="2" spans="1:6" ht="12.75">
      <c r="A2" s="625" t="s">
        <v>572</v>
      </c>
      <c r="B2" s="625"/>
      <c r="C2" s="625"/>
      <c r="D2" s="625"/>
      <c r="E2" s="46"/>
      <c r="F2" s="46"/>
    </row>
    <row r="3" spans="1:5" ht="16.5" thickBot="1">
      <c r="A3" s="646" t="s">
        <v>447</v>
      </c>
      <c r="B3" s="646"/>
      <c r="C3" s="646"/>
      <c r="D3" s="646"/>
      <c r="E3" s="592"/>
    </row>
    <row r="4" spans="1:5" ht="16.5" thickBot="1">
      <c r="A4" s="258"/>
      <c r="B4" s="259"/>
      <c r="C4" s="259"/>
      <c r="D4" s="259" t="s">
        <v>393</v>
      </c>
      <c r="E4" s="260"/>
    </row>
    <row r="5" spans="1:5" ht="31.5" customHeight="1" thickTop="1">
      <c r="A5" s="213" t="s">
        <v>117</v>
      </c>
      <c r="B5" s="641" t="s">
        <v>1</v>
      </c>
      <c r="C5" s="641" t="s">
        <v>450</v>
      </c>
      <c r="D5" s="641" t="s">
        <v>552</v>
      </c>
      <c r="E5" s="643"/>
    </row>
    <row r="6" spans="1:12" ht="36.75" customHeight="1" thickBot="1">
      <c r="A6" s="185" t="s">
        <v>118</v>
      </c>
      <c r="B6" s="642"/>
      <c r="C6" s="642"/>
      <c r="D6" s="642"/>
      <c r="E6" s="644"/>
      <c r="H6" s="8"/>
      <c r="I6" s="8"/>
      <c r="J6" s="8"/>
      <c r="K6" s="8"/>
      <c r="L6" s="8"/>
    </row>
    <row r="7" spans="1:12" ht="15" customHeight="1">
      <c r="A7" s="261" t="s">
        <v>119</v>
      </c>
      <c r="B7" s="23" t="s">
        <v>120</v>
      </c>
      <c r="C7" s="373">
        <v>295594</v>
      </c>
      <c r="D7" s="373">
        <v>295594</v>
      </c>
      <c r="E7" s="373"/>
      <c r="F7" s="13"/>
      <c r="H7" s="473"/>
      <c r="I7" s="217"/>
      <c r="J7" s="217"/>
      <c r="K7" s="217"/>
      <c r="L7" s="8"/>
    </row>
    <row r="8" spans="1:12" ht="15" customHeight="1">
      <c r="A8" s="262" t="s">
        <v>121</v>
      </c>
      <c r="B8" s="24" t="s">
        <v>122</v>
      </c>
      <c r="C8" s="373">
        <v>85143</v>
      </c>
      <c r="D8" s="373">
        <v>85143</v>
      </c>
      <c r="E8" s="373"/>
      <c r="F8" s="13"/>
      <c r="H8" s="473"/>
      <c r="I8" s="217"/>
      <c r="J8" s="217"/>
      <c r="K8" s="217"/>
      <c r="L8" s="8"/>
    </row>
    <row r="9" spans="1:12" ht="15" customHeight="1">
      <c r="A9" s="262" t="s">
        <v>21</v>
      </c>
      <c r="B9" s="24" t="s">
        <v>123</v>
      </c>
      <c r="C9" s="38">
        <f>SUM(C11:C49)-C25</f>
        <v>602424</v>
      </c>
      <c r="D9" s="38">
        <f>SUM(D11:D49)-D25</f>
        <v>602424</v>
      </c>
      <c r="E9" s="38"/>
      <c r="F9" s="217"/>
      <c r="H9" s="473"/>
      <c r="I9" s="217"/>
      <c r="J9" s="217"/>
      <c r="K9" s="217"/>
      <c r="L9" s="8"/>
    </row>
    <row r="10" spans="1:12" ht="15" customHeight="1">
      <c r="A10" s="637"/>
      <c r="B10" s="25" t="s">
        <v>124</v>
      </c>
      <c r="C10" s="39"/>
      <c r="D10" s="40"/>
      <c r="E10" s="39"/>
      <c r="F10" s="8"/>
      <c r="H10" s="474"/>
      <c r="I10" s="41"/>
      <c r="J10" s="475"/>
      <c r="K10" s="41"/>
      <c r="L10" s="8"/>
    </row>
    <row r="11" spans="1:12" ht="15" customHeight="1">
      <c r="A11" s="638"/>
      <c r="B11" s="26" t="s">
        <v>125</v>
      </c>
      <c r="C11" s="218">
        <v>100</v>
      </c>
      <c r="D11" s="218">
        <v>100</v>
      </c>
      <c r="E11" s="218"/>
      <c r="F11" s="13"/>
      <c r="H11" s="476"/>
      <c r="I11" s="477"/>
      <c r="J11" s="475"/>
      <c r="K11" s="477"/>
      <c r="L11" s="8"/>
    </row>
    <row r="12" spans="1:12" ht="15" customHeight="1">
      <c r="A12" s="638"/>
      <c r="B12" s="26" t="s">
        <v>126</v>
      </c>
      <c r="C12" s="218">
        <v>4500</v>
      </c>
      <c r="D12" s="218">
        <v>4500</v>
      </c>
      <c r="E12" s="218"/>
      <c r="F12" s="13"/>
      <c r="H12" s="476"/>
      <c r="I12" s="477"/>
      <c r="J12" s="475"/>
      <c r="K12" s="477"/>
      <c r="L12" s="8"/>
    </row>
    <row r="13" spans="1:12" ht="15" customHeight="1">
      <c r="A13" s="638"/>
      <c r="B13" s="26" t="s">
        <v>370</v>
      </c>
      <c r="C13" s="218">
        <v>300</v>
      </c>
      <c r="D13" s="218">
        <v>300</v>
      </c>
      <c r="E13" s="218"/>
      <c r="F13" s="13"/>
      <c r="H13" s="476"/>
      <c r="I13" s="477"/>
      <c r="J13" s="475"/>
      <c r="K13" s="477"/>
      <c r="L13" s="8"/>
    </row>
    <row r="14" spans="1:12" ht="15" customHeight="1">
      <c r="A14" s="638"/>
      <c r="B14" s="26" t="s">
        <v>371</v>
      </c>
      <c r="C14" s="218">
        <v>1500</v>
      </c>
      <c r="D14" s="218">
        <v>1500</v>
      </c>
      <c r="E14" s="218"/>
      <c r="F14" s="13"/>
      <c r="H14" s="476"/>
      <c r="I14" s="477"/>
      <c r="J14" s="475"/>
      <c r="K14" s="477"/>
      <c r="L14" s="8"/>
    </row>
    <row r="15" spans="1:12" ht="15" customHeight="1">
      <c r="A15" s="638"/>
      <c r="B15" s="26" t="s">
        <v>372</v>
      </c>
      <c r="C15" s="218">
        <v>1100</v>
      </c>
      <c r="D15" s="218">
        <v>1100</v>
      </c>
      <c r="E15" s="218"/>
      <c r="F15" s="13"/>
      <c r="H15" s="476"/>
      <c r="I15" s="477"/>
      <c r="J15" s="475"/>
      <c r="K15" s="477"/>
      <c r="L15" s="8"/>
    </row>
    <row r="16" spans="1:12" ht="15" customHeight="1">
      <c r="A16" s="638"/>
      <c r="B16" s="26" t="s">
        <v>127</v>
      </c>
      <c r="C16" s="218">
        <v>4000</v>
      </c>
      <c r="D16" s="218">
        <v>4000</v>
      </c>
      <c r="E16" s="218"/>
      <c r="F16" s="13"/>
      <c r="G16" s="153"/>
      <c r="H16" s="476"/>
      <c r="I16" s="477"/>
      <c r="J16" s="475"/>
      <c r="K16" s="477"/>
      <c r="L16" s="8"/>
    </row>
    <row r="17" spans="1:12" ht="15" customHeight="1">
      <c r="A17" s="638"/>
      <c r="B17" s="26" t="s">
        <v>128</v>
      </c>
      <c r="C17" s="218">
        <v>2500</v>
      </c>
      <c r="D17" s="218">
        <v>2500</v>
      </c>
      <c r="E17" s="218"/>
      <c r="F17" s="13"/>
      <c r="G17" s="56"/>
      <c r="H17" s="476"/>
      <c r="I17" s="477"/>
      <c r="J17" s="475"/>
      <c r="K17" s="477"/>
      <c r="L17" s="8"/>
    </row>
    <row r="18" spans="1:12" ht="15" customHeight="1">
      <c r="A18" s="638"/>
      <c r="B18" s="26" t="s">
        <v>129</v>
      </c>
      <c r="C18" s="218">
        <v>420</v>
      </c>
      <c r="D18" s="218">
        <v>420</v>
      </c>
      <c r="E18" s="218"/>
      <c r="F18" s="13"/>
      <c r="G18" s="56"/>
      <c r="H18" s="476"/>
      <c r="I18" s="477"/>
      <c r="J18" s="475"/>
      <c r="K18" s="477"/>
      <c r="L18" s="8"/>
    </row>
    <row r="19" spans="1:12" ht="15" customHeight="1">
      <c r="A19" s="638"/>
      <c r="B19" s="26" t="s">
        <v>130</v>
      </c>
      <c r="C19" s="219">
        <v>2400</v>
      </c>
      <c r="D19" s="219">
        <v>2400</v>
      </c>
      <c r="E19" s="219"/>
      <c r="F19" s="13"/>
      <c r="G19" s="152"/>
      <c r="H19" s="476"/>
      <c r="I19" s="478"/>
      <c r="J19" s="475"/>
      <c r="K19" s="478"/>
      <c r="L19" s="8"/>
    </row>
    <row r="20" spans="1:12" ht="15" customHeight="1">
      <c r="A20" s="638"/>
      <c r="B20" s="26" t="s">
        <v>373</v>
      </c>
      <c r="C20" s="218">
        <v>3500</v>
      </c>
      <c r="D20" s="218">
        <v>3500</v>
      </c>
      <c r="E20" s="218"/>
      <c r="F20" s="13"/>
      <c r="H20" s="476"/>
      <c r="I20" s="477"/>
      <c r="J20" s="475"/>
      <c r="K20" s="477"/>
      <c r="L20" s="8"/>
    </row>
    <row r="21" spans="1:12" ht="15" customHeight="1">
      <c r="A21" s="638"/>
      <c r="B21" s="26" t="s">
        <v>374</v>
      </c>
      <c r="C21" s="218">
        <v>800</v>
      </c>
      <c r="D21" s="218">
        <v>800</v>
      </c>
      <c r="E21" s="218"/>
      <c r="F21" s="13"/>
      <c r="H21" s="476"/>
      <c r="I21" s="477"/>
      <c r="J21" s="475"/>
      <c r="K21" s="477"/>
      <c r="L21" s="8"/>
    </row>
    <row r="22" spans="1:12" ht="15" customHeight="1">
      <c r="A22" s="638"/>
      <c r="B22" s="26" t="s">
        <v>131</v>
      </c>
      <c r="C22" s="218">
        <v>50000</v>
      </c>
      <c r="D22" s="218">
        <v>50000</v>
      </c>
      <c r="E22" s="218"/>
      <c r="F22" s="13"/>
      <c r="H22" s="476"/>
      <c r="I22" s="477"/>
      <c r="J22" s="475"/>
      <c r="K22" s="477"/>
      <c r="L22" s="8"/>
    </row>
    <row r="23" spans="1:12" ht="15" customHeight="1">
      <c r="A23" s="638"/>
      <c r="B23" s="26" t="s">
        <v>132</v>
      </c>
      <c r="C23" s="39">
        <v>46000</v>
      </c>
      <c r="D23" s="39">
        <v>46000</v>
      </c>
      <c r="E23" s="39"/>
      <c r="F23" s="13"/>
      <c r="H23" s="476"/>
      <c r="I23" s="41"/>
      <c r="J23" s="475"/>
      <c r="K23" s="41"/>
      <c r="L23" s="8"/>
    </row>
    <row r="24" spans="1:12" ht="15" customHeight="1">
      <c r="A24" s="638"/>
      <c r="B24" s="26" t="s">
        <v>133</v>
      </c>
      <c r="C24" s="39">
        <v>5500</v>
      </c>
      <c r="D24" s="39">
        <v>5500</v>
      </c>
      <c r="E24" s="39"/>
      <c r="F24" s="13"/>
      <c r="H24" s="476"/>
      <c r="I24" s="41"/>
      <c r="J24" s="475"/>
      <c r="K24" s="41"/>
      <c r="L24" s="8"/>
    </row>
    <row r="25" spans="1:12" ht="15" customHeight="1">
      <c r="A25" s="638"/>
      <c r="B25" s="151" t="s">
        <v>376</v>
      </c>
      <c r="C25" s="39">
        <v>1200</v>
      </c>
      <c r="D25" s="39">
        <v>1200</v>
      </c>
      <c r="E25" s="39"/>
      <c r="F25" s="13"/>
      <c r="H25" s="479"/>
      <c r="I25" s="41"/>
      <c r="J25" s="475"/>
      <c r="K25" s="41"/>
      <c r="L25" s="8"/>
    </row>
    <row r="26" spans="1:12" ht="15" customHeight="1">
      <c r="A26" s="638"/>
      <c r="B26" s="26" t="s">
        <v>134</v>
      </c>
      <c r="C26" s="39">
        <v>3600</v>
      </c>
      <c r="D26" s="39">
        <v>3600</v>
      </c>
      <c r="E26" s="39"/>
      <c r="F26" s="13"/>
      <c r="H26" s="476"/>
      <c r="I26" s="41"/>
      <c r="J26" s="475"/>
      <c r="K26" s="41"/>
      <c r="L26" s="8"/>
    </row>
    <row r="27" spans="1:12" ht="15" customHeight="1">
      <c r="A27" s="638"/>
      <c r="B27" s="26" t="s">
        <v>135</v>
      </c>
      <c r="C27" s="39">
        <v>24000</v>
      </c>
      <c r="D27" s="39">
        <v>24000</v>
      </c>
      <c r="E27" s="39"/>
      <c r="F27" s="13"/>
      <c r="H27" s="476"/>
      <c r="I27" s="41"/>
      <c r="J27" s="475"/>
      <c r="K27" s="41"/>
      <c r="L27" s="8"/>
    </row>
    <row r="28" spans="1:12" ht="30.75" customHeight="1">
      <c r="A28" s="638"/>
      <c r="B28" s="26" t="s">
        <v>545</v>
      </c>
      <c r="C28" s="39">
        <v>33000</v>
      </c>
      <c r="D28" s="39">
        <v>33000</v>
      </c>
      <c r="E28" s="39"/>
      <c r="F28" s="13"/>
      <c r="H28" s="476"/>
      <c r="I28" s="41"/>
      <c r="J28" s="475"/>
      <c r="K28" s="41"/>
      <c r="L28" s="8"/>
    </row>
    <row r="29" spans="1:12" ht="15" customHeight="1">
      <c r="A29" s="638"/>
      <c r="B29" s="26" t="s">
        <v>136</v>
      </c>
      <c r="C29" s="39">
        <v>400</v>
      </c>
      <c r="D29" s="39">
        <v>400</v>
      </c>
      <c r="E29" s="39"/>
      <c r="F29" s="13"/>
      <c r="H29" s="476"/>
      <c r="I29" s="41"/>
      <c r="J29" s="475"/>
      <c r="K29" s="41"/>
      <c r="L29" s="8"/>
    </row>
    <row r="30" spans="1:12" ht="15" customHeight="1">
      <c r="A30" s="638"/>
      <c r="B30" s="26" t="s">
        <v>505</v>
      </c>
      <c r="C30" s="39">
        <v>5300</v>
      </c>
      <c r="D30" s="39">
        <v>5300</v>
      </c>
      <c r="E30" s="39"/>
      <c r="F30" s="13"/>
      <c r="H30" s="476"/>
      <c r="I30" s="41"/>
      <c r="J30" s="475"/>
      <c r="K30" s="41"/>
      <c r="L30" s="8"/>
    </row>
    <row r="31" spans="1:12" ht="26.25" customHeight="1">
      <c r="A31" s="638"/>
      <c r="B31" s="26" t="s">
        <v>380</v>
      </c>
      <c r="C31" s="39">
        <v>80000</v>
      </c>
      <c r="D31" s="39">
        <v>80000</v>
      </c>
      <c r="E31" s="39"/>
      <c r="F31" s="13"/>
      <c r="G31" s="152"/>
      <c r="H31" s="476"/>
      <c r="I31" s="41"/>
      <c r="J31" s="475"/>
      <c r="K31" s="41"/>
      <c r="L31" s="8"/>
    </row>
    <row r="32" spans="1:12" ht="15" customHeight="1">
      <c r="A32" s="638"/>
      <c r="B32" s="26" t="s">
        <v>138</v>
      </c>
      <c r="C32" s="39">
        <v>2600</v>
      </c>
      <c r="D32" s="39">
        <v>2600</v>
      </c>
      <c r="E32" s="39"/>
      <c r="F32" s="13"/>
      <c r="H32" s="476"/>
      <c r="I32" s="41"/>
      <c r="J32" s="475"/>
      <c r="K32" s="41"/>
      <c r="L32" s="8"/>
    </row>
    <row r="33" spans="1:12" ht="15" customHeight="1">
      <c r="A33" s="638"/>
      <c r="B33" s="26" t="s">
        <v>139</v>
      </c>
      <c r="C33" s="39">
        <v>500</v>
      </c>
      <c r="D33" s="39">
        <v>500</v>
      </c>
      <c r="E33" s="39"/>
      <c r="F33" s="13"/>
      <c r="H33" s="476"/>
      <c r="I33" s="41"/>
      <c r="J33" s="475"/>
      <c r="K33" s="41"/>
      <c r="L33" s="8"/>
    </row>
    <row r="34" spans="1:12" ht="19.5" customHeight="1">
      <c r="A34" s="638"/>
      <c r="B34" s="26" t="s">
        <v>140</v>
      </c>
      <c r="C34" s="39">
        <v>4000</v>
      </c>
      <c r="D34" s="39">
        <v>4000</v>
      </c>
      <c r="E34" s="39"/>
      <c r="F34" s="13"/>
      <c r="H34" s="476"/>
      <c r="I34" s="41"/>
      <c r="J34" s="475"/>
      <c r="K34" s="41"/>
      <c r="L34" s="8"/>
    </row>
    <row r="35" spans="1:12" ht="15" customHeight="1">
      <c r="A35" s="638"/>
      <c r="B35" s="26" t="s">
        <v>141</v>
      </c>
      <c r="C35" s="39">
        <v>1700</v>
      </c>
      <c r="D35" s="39">
        <v>1700</v>
      </c>
      <c r="E35" s="39"/>
      <c r="F35" s="13"/>
      <c r="G35" s="152"/>
      <c r="H35" s="476"/>
      <c r="I35" s="41"/>
      <c r="J35" s="475"/>
      <c r="K35" s="41"/>
      <c r="L35" s="8"/>
    </row>
    <row r="36" spans="1:12" ht="15" customHeight="1">
      <c r="A36" s="638"/>
      <c r="B36" s="26" t="s">
        <v>142</v>
      </c>
      <c r="C36" s="39">
        <v>53064</v>
      </c>
      <c r="D36" s="39">
        <v>53064</v>
      </c>
      <c r="E36" s="39"/>
      <c r="F36" s="13"/>
      <c r="H36" s="476"/>
      <c r="I36" s="41"/>
      <c r="J36" s="475"/>
      <c r="K36" s="41"/>
      <c r="L36" s="8"/>
    </row>
    <row r="37" spans="1:12" ht="15" customHeight="1">
      <c r="A37" s="638"/>
      <c r="B37" s="26" t="s">
        <v>383</v>
      </c>
      <c r="C37" s="39">
        <v>15200</v>
      </c>
      <c r="D37" s="39">
        <v>15200</v>
      </c>
      <c r="E37" s="39"/>
      <c r="F37" s="13"/>
      <c r="H37" s="476"/>
      <c r="I37" s="41"/>
      <c r="J37" s="475"/>
      <c r="K37" s="41"/>
      <c r="L37" s="8"/>
    </row>
    <row r="38" spans="1:12" ht="15" customHeight="1">
      <c r="A38" s="638"/>
      <c r="B38" s="26" t="s">
        <v>375</v>
      </c>
      <c r="C38" s="39">
        <v>137140</v>
      </c>
      <c r="D38" s="39">
        <v>137140</v>
      </c>
      <c r="E38" s="39"/>
      <c r="F38" s="13"/>
      <c r="H38" s="476"/>
      <c r="I38" s="41"/>
      <c r="J38" s="475"/>
      <c r="K38" s="41"/>
      <c r="L38" s="8"/>
    </row>
    <row r="39" spans="1:12" ht="15" customHeight="1">
      <c r="A39" s="638"/>
      <c r="B39" s="26" t="s">
        <v>143</v>
      </c>
      <c r="C39" s="39">
        <v>80000</v>
      </c>
      <c r="D39" s="39">
        <v>80000</v>
      </c>
      <c r="E39" s="39"/>
      <c r="F39" s="13"/>
      <c r="H39" s="476"/>
      <c r="I39" s="41"/>
      <c r="J39" s="475"/>
      <c r="K39" s="41"/>
      <c r="L39" s="8"/>
    </row>
    <row r="40" spans="1:12" ht="15" customHeight="1">
      <c r="A40" s="638"/>
      <c r="B40" s="26" t="s">
        <v>144</v>
      </c>
      <c r="C40" s="39">
        <v>11000</v>
      </c>
      <c r="D40" s="39">
        <v>11000</v>
      </c>
      <c r="E40" s="39"/>
      <c r="F40" s="13"/>
      <c r="H40" s="476"/>
      <c r="I40" s="41"/>
      <c r="J40" s="475"/>
      <c r="K40" s="41"/>
      <c r="L40" s="8"/>
    </row>
    <row r="41" spans="1:12" ht="15" customHeight="1">
      <c r="A41" s="638"/>
      <c r="B41" s="26" t="s">
        <v>381</v>
      </c>
      <c r="C41" s="39">
        <v>10000</v>
      </c>
      <c r="D41" s="39">
        <v>10000</v>
      </c>
      <c r="E41" s="39"/>
      <c r="F41" s="13"/>
      <c r="H41" s="476"/>
      <c r="I41" s="41"/>
      <c r="J41" s="475"/>
      <c r="K41" s="41"/>
      <c r="L41" s="8"/>
    </row>
    <row r="42" spans="1:12" ht="15" customHeight="1">
      <c r="A42" s="638"/>
      <c r="B42" s="26" t="s">
        <v>382</v>
      </c>
      <c r="C42" s="39">
        <v>700</v>
      </c>
      <c r="D42" s="39">
        <v>700</v>
      </c>
      <c r="E42" s="39"/>
      <c r="F42" s="13"/>
      <c r="H42" s="476"/>
      <c r="I42" s="41"/>
      <c r="J42" s="475"/>
      <c r="K42" s="41"/>
      <c r="L42" s="8"/>
    </row>
    <row r="43" spans="1:12" ht="15" customHeight="1">
      <c r="A43" s="638"/>
      <c r="B43" s="26" t="s">
        <v>145</v>
      </c>
      <c r="C43" s="39">
        <v>1800</v>
      </c>
      <c r="D43" s="39">
        <v>1800</v>
      </c>
      <c r="E43" s="39"/>
      <c r="F43" s="13"/>
      <c r="H43" s="476"/>
      <c r="I43" s="41"/>
      <c r="J43" s="475"/>
      <c r="K43" s="41"/>
      <c r="L43" s="8"/>
    </row>
    <row r="44" spans="1:12" ht="27" customHeight="1">
      <c r="A44" s="638"/>
      <c r="B44" s="26" t="s">
        <v>146</v>
      </c>
      <c r="C44" s="39"/>
      <c r="D44" s="39"/>
      <c r="E44" s="39"/>
      <c r="F44" s="13"/>
      <c r="H44" s="476"/>
      <c r="I44" s="41"/>
      <c r="J44" s="475"/>
      <c r="K44" s="41"/>
      <c r="L44" s="8"/>
    </row>
    <row r="45" spans="1:12" ht="27.75" customHeight="1">
      <c r="A45" s="638"/>
      <c r="B45" s="26" t="s">
        <v>147</v>
      </c>
      <c r="C45" s="39">
        <v>3300</v>
      </c>
      <c r="D45" s="39">
        <v>3300</v>
      </c>
      <c r="E45" s="39"/>
      <c r="F45" s="13"/>
      <c r="H45" s="476"/>
      <c r="I45" s="41"/>
      <c r="J45" s="475"/>
      <c r="K45" s="41"/>
      <c r="L45" s="8"/>
    </row>
    <row r="46" spans="1:12" ht="15" customHeight="1">
      <c r="A46" s="638"/>
      <c r="B46" s="26" t="s">
        <v>148</v>
      </c>
      <c r="C46" s="39">
        <v>1500</v>
      </c>
      <c r="D46" s="39">
        <v>1500</v>
      </c>
      <c r="E46" s="39"/>
      <c r="F46" s="13"/>
      <c r="H46" s="476"/>
      <c r="I46" s="41"/>
      <c r="J46" s="475"/>
      <c r="K46" s="41"/>
      <c r="L46" s="8"/>
    </row>
    <row r="47" spans="1:12" ht="15" customHeight="1">
      <c r="A47" s="638"/>
      <c r="B47" s="26" t="s">
        <v>149</v>
      </c>
      <c r="C47" s="39">
        <v>500</v>
      </c>
      <c r="D47" s="39">
        <v>500</v>
      </c>
      <c r="E47" s="39"/>
      <c r="F47" s="13"/>
      <c r="H47" s="476"/>
      <c r="I47" s="41"/>
      <c r="J47" s="475"/>
      <c r="K47" s="41"/>
      <c r="L47" s="8"/>
    </row>
    <row r="48" spans="1:12" ht="27" customHeight="1">
      <c r="A48" s="638"/>
      <c r="B48" s="26" t="s">
        <v>409</v>
      </c>
      <c r="C48" s="39">
        <v>10000</v>
      </c>
      <c r="D48" s="39">
        <v>10000</v>
      </c>
      <c r="E48" s="39"/>
      <c r="F48" s="13"/>
      <c r="H48" s="476"/>
      <c r="I48" s="41"/>
      <c r="J48" s="475"/>
      <c r="K48" s="41"/>
      <c r="L48" s="8"/>
    </row>
    <row r="49" spans="1:12" ht="15" customHeight="1">
      <c r="A49" s="638"/>
      <c r="B49" s="26" t="s">
        <v>150</v>
      </c>
      <c r="C49" s="39">
        <v>500</v>
      </c>
      <c r="D49" s="39">
        <v>500</v>
      </c>
      <c r="E49" s="39"/>
      <c r="F49" s="13"/>
      <c r="H49" s="476"/>
      <c r="I49" s="41"/>
      <c r="J49" s="41"/>
      <c r="K49" s="41"/>
      <c r="L49" s="8"/>
    </row>
    <row r="50" spans="1:12" ht="15" customHeight="1">
      <c r="A50" s="640"/>
      <c r="B50" s="26"/>
      <c r="C50" s="39"/>
      <c r="D50" s="39"/>
      <c r="E50" s="39"/>
      <c r="F50" s="256"/>
      <c r="H50" s="480"/>
      <c r="I50" s="481"/>
      <c r="J50" s="217"/>
      <c r="K50" s="481"/>
      <c r="L50" s="8"/>
    </row>
    <row r="51" spans="1:12" ht="15" customHeight="1">
      <c r="A51" s="262" t="s">
        <v>25</v>
      </c>
      <c r="B51" s="27" t="s">
        <v>151</v>
      </c>
      <c r="C51" s="214">
        <f>C54+C61+C62+C64+C65+C66+C67+C68+C70+C91+C69+C60</f>
        <v>92485</v>
      </c>
      <c r="D51" s="214">
        <f>D54+D61+D62+D64+D65+D66+D67+D68+D70+D91+D69+D60</f>
        <v>92485</v>
      </c>
      <c r="E51" s="214"/>
      <c r="F51" s="217"/>
      <c r="G51" s="152"/>
      <c r="H51" s="482"/>
      <c r="I51" s="41"/>
      <c r="J51" s="41"/>
      <c r="K51" s="41"/>
      <c r="L51" s="8"/>
    </row>
    <row r="52" spans="1:12" ht="15" customHeight="1">
      <c r="A52" s="637"/>
      <c r="B52" s="28" t="s">
        <v>152</v>
      </c>
      <c r="C52" s="39"/>
      <c r="D52" s="39"/>
      <c r="E52" s="39"/>
      <c r="F52" s="8"/>
      <c r="H52" s="474"/>
      <c r="I52" s="41"/>
      <c r="J52" s="41"/>
      <c r="K52" s="41"/>
      <c r="L52" s="8"/>
    </row>
    <row r="53" spans="1:12" ht="15" customHeight="1">
      <c r="A53" s="638"/>
      <c r="B53" s="25"/>
      <c r="C53" s="39"/>
      <c r="D53" s="39"/>
      <c r="E53" s="39"/>
      <c r="F53" s="8"/>
      <c r="H53" s="483"/>
      <c r="I53" s="484"/>
      <c r="J53" s="257"/>
      <c r="K53" s="484"/>
      <c r="L53" s="8"/>
    </row>
    <row r="54" spans="1:12" ht="15" customHeight="1">
      <c r="A54" s="638"/>
      <c r="B54" s="29" t="s">
        <v>153</v>
      </c>
      <c r="C54" s="375">
        <v>5625</v>
      </c>
      <c r="D54" s="375">
        <v>5625</v>
      </c>
      <c r="E54" s="375"/>
      <c r="F54" s="13"/>
      <c r="H54" s="476"/>
      <c r="I54" s="41"/>
      <c r="J54" s="475"/>
      <c r="K54" s="41"/>
      <c r="L54" s="8"/>
    </row>
    <row r="55" spans="1:12" ht="15" customHeight="1">
      <c r="A55" s="638"/>
      <c r="B55" s="26" t="s">
        <v>154</v>
      </c>
      <c r="C55" s="39">
        <v>100</v>
      </c>
      <c r="D55" s="39">
        <v>100</v>
      </c>
      <c r="E55" s="39"/>
      <c r="F55" s="13"/>
      <c r="H55" s="476"/>
      <c r="I55" s="41"/>
      <c r="J55" s="475"/>
      <c r="K55" s="41"/>
      <c r="L55" s="8"/>
    </row>
    <row r="56" spans="1:12" ht="15" customHeight="1">
      <c r="A56" s="638"/>
      <c r="B56" s="26" t="s">
        <v>456</v>
      </c>
      <c r="C56" s="39">
        <v>3600</v>
      </c>
      <c r="D56" s="39">
        <v>3600</v>
      </c>
      <c r="E56" s="39"/>
      <c r="F56" s="13"/>
      <c r="H56" s="476"/>
      <c r="I56" s="41"/>
      <c r="J56" s="475"/>
      <c r="K56" s="41"/>
      <c r="L56" s="8"/>
    </row>
    <row r="57" spans="1:12" ht="15" customHeight="1">
      <c r="A57" s="638"/>
      <c r="B57" s="26" t="s">
        <v>412</v>
      </c>
      <c r="C57" s="39"/>
      <c r="D57" s="39"/>
      <c r="E57" s="39"/>
      <c r="F57" s="13"/>
      <c r="H57" s="476"/>
      <c r="I57" s="41"/>
      <c r="J57" s="475"/>
      <c r="K57" s="41"/>
      <c r="L57" s="8"/>
    </row>
    <row r="58" spans="1:12" ht="15" customHeight="1">
      <c r="A58" s="638"/>
      <c r="B58" s="26" t="s">
        <v>413</v>
      </c>
      <c r="C58" s="39">
        <v>1700</v>
      </c>
      <c r="D58" s="39">
        <v>1700</v>
      </c>
      <c r="E58" s="39"/>
      <c r="F58" s="13"/>
      <c r="H58" s="476"/>
      <c r="I58" s="41"/>
      <c r="J58" s="8"/>
      <c r="K58" s="41"/>
      <c r="L58" s="8"/>
    </row>
    <row r="59" spans="1:12" ht="15" customHeight="1">
      <c r="A59" s="638"/>
      <c r="B59" s="26" t="s">
        <v>385</v>
      </c>
      <c r="C59" s="39">
        <v>225</v>
      </c>
      <c r="D59" s="39">
        <v>225</v>
      </c>
      <c r="E59" s="39"/>
      <c r="F59" s="13"/>
      <c r="H59" s="476"/>
      <c r="I59" s="41"/>
      <c r="J59" s="8"/>
      <c r="K59" s="41"/>
      <c r="L59" s="8"/>
    </row>
    <row r="60" spans="1:12" ht="15" customHeight="1">
      <c r="A60" s="638"/>
      <c r="B60" s="26" t="s">
        <v>543</v>
      </c>
      <c r="C60" s="39">
        <v>2000</v>
      </c>
      <c r="D60" s="39">
        <v>2000</v>
      </c>
      <c r="E60" s="39"/>
      <c r="F60" s="13"/>
      <c r="H60" s="476"/>
      <c r="I60" s="41"/>
      <c r="J60" s="475"/>
      <c r="K60" s="41"/>
      <c r="L60" s="8"/>
    </row>
    <row r="61" spans="1:12" ht="15" customHeight="1">
      <c r="A61" s="638"/>
      <c r="B61" s="26" t="s">
        <v>155</v>
      </c>
      <c r="C61" s="39">
        <v>1300</v>
      </c>
      <c r="D61" s="39">
        <v>1300</v>
      </c>
      <c r="E61" s="39"/>
      <c r="F61" s="13"/>
      <c r="H61" s="476"/>
      <c r="I61" s="41"/>
      <c r="J61" s="475"/>
      <c r="K61" s="41"/>
      <c r="L61" s="8"/>
    </row>
    <row r="62" spans="1:12" ht="15" customHeight="1">
      <c r="A62" s="638"/>
      <c r="B62" s="26" t="s">
        <v>156</v>
      </c>
      <c r="C62" s="39">
        <v>3000</v>
      </c>
      <c r="D62" s="39">
        <v>3000</v>
      </c>
      <c r="E62" s="39"/>
      <c r="F62" s="13"/>
      <c r="H62" s="476"/>
      <c r="I62" s="41"/>
      <c r="J62" s="475"/>
      <c r="K62" s="41"/>
      <c r="L62" s="8"/>
    </row>
    <row r="63" spans="1:12" ht="15" customHeight="1">
      <c r="A63" s="638"/>
      <c r="B63" s="26" t="s">
        <v>541</v>
      </c>
      <c r="C63" s="39">
        <v>2000</v>
      </c>
      <c r="D63" s="39">
        <v>2000</v>
      </c>
      <c r="E63" s="39"/>
      <c r="F63" s="13"/>
      <c r="H63" s="476"/>
      <c r="I63" s="41"/>
      <c r="J63" s="475"/>
      <c r="K63" s="41"/>
      <c r="L63" s="8"/>
    </row>
    <row r="64" spans="1:12" ht="15" customHeight="1">
      <c r="A64" s="638"/>
      <c r="B64" s="26" t="s">
        <v>157</v>
      </c>
      <c r="C64" s="39">
        <v>290</v>
      </c>
      <c r="D64" s="39">
        <v>290</v>
      </c>
      <c r="E64" s="39"/>
      <c r="F64" s="13"/>
      <c r="H64" s="476"/>
      <c r="I64" s="41"/>
      <c r="J64" s="475"/>
      <c r="K64" s="41"/>
      <c r="L64" s="8"/>
    </row>
    <row r="65" spans="1:12" ht="15" customHeight="1">
      <c r="A65" s="638"/>
      <c r="B65" s="26" t="s">
        <v>158</v>
      </c>
      <c r="C65" s="39">
        <v>400</v>
      </c>
      <c r="D65" s="39">
        <v>400</v>
      </c>
      <c r="E65" s="39"/>
      <c r="F65" s="13"/>
      <c r="H65" s="476"/>
      <c r="I65" s="41"/>
      <c r="J65" s="475"/>
      <c r="K65" s="41"/>
      <c r="L65" s="8"/>
    </row>
    <row r="66" spans="1:12" ht="15" customHeight="1">
      <c r="A66" s="638"/>
      <c r="B66" s="26" t="s">
        <v>159</v>
      </c>
      <c r="C66" s="39">
        <v>2940</v>
      </c>
      <c r="D66" s="39">
        <v>2940</v>
      </c>
      <c r="E66" s="39"/>
      <c r="F66" s="13"/>
      <c r="H66" s="476"/>
      <c r="I66" s="41"/>
      <c r="J66" s="475"/>
      <c r="K66" s="41"/>
      <c r="L66" s="8"/>
    </row>
    <row r="67" spans="1:12" ht="15" customHeight="1">
      <c r="A67" s="638"/>
      <c r="B67" s="26" t="s">
        <v>160</v>
      </c>
      <c r="C67" s="39">
        <v>22900</v>
      </c>
      <c r="D67" s="39">
        <v>22900</v>
      </c>
      <c r="E67" s="39"/>
      <c r="F67" s="13"/>
      <c r="H67" s="476"/>
      <c r="I67" s="41"/>
      <c r="J67" s="475"/>
      <c r="K67" s="41"/>
      <c r="L67" s="8"/>
    </row>
    <row r="68" spans="1:12" ht="15" customHeight="1">
      <c r="A68" s="638"/>
      <c r="B68" s="26" t="s">
        <v>161</v>
      </c>
      <c r="C68" s="39">
        <v>3470</v>
      </c>
      <c r="D68" s="39">
        <v>3470</v>
      </c>
      <c r="E68" s="39"/>
      <c r="F68" s="13"/>
      <c r="H68" s="476"/>
      <c r="I68" s="41"/>
      <c r="J68" s="41"/>
      <c r="K68" s="41"/>
      <c r="L68" s="8"/>
    </row>
    <row r="69" spans="1:12" ht="15" customHeight="1">
      <c r="A69" s="638"/>
      <c r="B69" s="26" t="s">
        <v>544</v>
      </c>
      <c r="C69" s="39">
        <v>4000</v>
      </c>
      <c r="D69" s="39">
        <v>4000</v>
      </c>
      <c r="E69" s="39"/>
      <c r="F69" s="13"/>
      <c r="H69" s="476"/>
      <c r="I69" s="41"/>
      <c r="J69" s="41"/>
      <c r="K69" s="41"/>
      <c r="L69" s="8"/>
    </row>
    <row r="70" spans="1:12" ht="15" customHeight="1">
      <c r="A70" s="638"/>
      <c r="B70" s="29"/>
      <c r="C70" s="215">
        <f>SUM(C71:C90)</f>
        <v>40660</v>
      </c>
      <c r="D70" s="215">
        <f>SUM(D71:D90)</f>
        <v>40660</v>
      </c>
      <c r="E70" s="215"/>
      <c r="F70" s="8"/>
      <c r="H70" s="483"/>
      <c r="I70" s="484"/>
      <c r="J70" s="257"/>
      <c r="K70" s="484"/>
      <c r="L70" s="8"/>
    </row>
    <row r="71" spans="1:12" ht="15" customHeight="1">
      <c r="A71" s="638"/>
      <c r="B71" s="25" t="s">
        <v>162</v>
      </c>
      <c r="C71" s="39">
        <v>11060</v>
      </c>
      <c r="D71" s="39">
        <v>11060</v>
      </c>
      <c r="E71" s="39"/>
      <c r="F71" s="257"/>
      <c r="H71" s="474"/>
      <c r="I71" s="41"/>
      <c r="J71" s="475"/>
      <c r="K71" s="41"/>
      <c r="L71" s="8"/>
    </row>
    <row r="72" spans="1:12" ht="15" customHeight="1">
      <c r="A72" s="638"/>
      <c r="B72" s="25" t="s">
        <v>535</v>
      </c>
      <c r="C72" s="39">
        <v>4020</v>
      </c>
      <c r="D72" s="39">
        <v>4020</v>
      </c>
      <c r="E72" s="39"/>
      <c r="F72" s="13"/>
      <c r="H72" s="474"/>
      <c r="I72" s="41"/>
      <c r="J72" s="475"/>
      <c r="K72" s="41"/>
      <c r="L72" s="8"/>
    </row>
    <row r="73" spans="1:12" ht="15" customHeight="1">
      <c r="A73" s="638"/>
      <c r="B73" s="25" t="s">
        <v>438</v>
      </c>
      <c r="C73" s="39">
        <v>80</v>
      </c>
      <c r="D73" s="39">
        <v>80</v>
      </c>
      <c r="E73" s="39"/>
      <c r="F73" s="13"/>
      <c r="H73" s="476"/>
      <c r="I73" s="41"/>
      <c r="J73" s="475"/>
      <c r="K73" s="41"/>
      <c r="L73" s="8"/>
    </row>
    <row r="74" spans="1:12" ht="15" customHeight="1">
      <c r="A74" s="638"/>
      <c r="B74" s="25" t="s">
        <v>457</v>
      </c>
      <c r="C74" s="39"/>
      <c r="D74" s="39"/>
      <c r="E74" s="39"/>
      <c r="F74" s="13"/>
      <c r="H74" s="21"/>
      <c r="I74" s="41"/>
      <c r="J74" s="475"/>
      <c r="K74" s="41"/>
      <c r="L74" s="8"/>
    </row>
    <row r="75" spans="1:12" ht="15" customHeight="1">
      <c r="A75" s="638"/>
      <c r="B75" s="26" t="s">
        <v>461</v>
      </c>
      <c r="C75" s="39">
        <v>3173</v>
      </c>
      <c r="D75" s="39">
        <v>3173</v>
      </c>
      <c r="E75" s="39"/>
      <c r="F75" s="13"/>
      <c r="H75" s="476"/>
      <c r="I75" s="41"/>
      <c r="J75" s="475"/>
      <c r="K75" s="41"/>
      <c r="L75" s="8"/>
    </row>
    <row r="76" spans="1:12" ht="15" customHeight="1">
      <c r="A76" s="638"/>
      <c r="B76" s="26" t="s">
        <v>454</v>
      </c>
      <c r="C76" s="39">
        <v>13250</v>
      </c>
      <c r="D76" s="39">
        <v>13250</v>
      </c>
      <c r="E76" s="39"/>
      <c r="F76" s="13"/>
      <c r="H76" s="476"/>
      <c r="I76" s="41"/>
      <c r="J76" s="475"/>
      <c r="K76" s="41"/>
      <c r="L76" s="8"/>
    </row>
    <row r="77" spans="1:12" ht="15" customHeight="1">
      <c r="A77" s="638"/>
      <c r="B77" s="26" t="s">
        <v>453</v>
      </c>
      <c r="C77" s="39">
        <v>3282</v>
      </c>
      <c r="D77" s="39">
        <v>3282</v>
      </c>
      <c r="E77" s="39"/>
      <c r="F77" s="13"/>
      <c r="H77" s="476"/>
      <c r="I77" s="41"/>
      <c r="J77" s="475"/>
      <c r="K77" s="41"/>
      <c r="L77" s="8"/>
    </row>
    <row r="78" spans="1:12" ht="15" customHeight="1">
      <c r="A78" s="638"/>
      <c r="B78" s="26" t="s">
        <v>452</v>
      </c>
      <c r="C78" s="39">
        <v>420</v>
      </c>
      <c r="D78" s="39">
        <v>420</v>
      </c>
      <c r="E78" s="39"/>
      <c r="F78" s="13"/>
      <c r="H78" s="476"/>
      <c r="I78" s="41"/>
      <c r="J78" s="475"/>
      <c r="K78" s="41"/>
      <c r="L78" s="8"/>
    </row>
    <row r="79" spans="1:12" ht="15" customHeight="1">
      <c r="A79" s="638"/>
      <c r="B79" s="26" t="s">
        <v>462</v>
      </c>
      <c r="C79" s="39">
        <v>80</v>
      </c>
      <c r="D79" s="39">
        <v>80</v>
      </c>
      <c r="E79" s="39"/>
      <c r="F79" s="13"/>
      <c r="H79" s="476"/>
      <c r="I79" s="41"/>
      <c r="J79" s="475"/>
      <c r="K79" s="41"/>
      <c r="L79" s="8"/>
    </row>
    <row r="80" spans="1:12" ht="15" customHeight="1">
      <c r="A80" s="638"/>
      <c r="B80" s="26" t="s">
        <v>463</v>
      </c>
      <c r="C80" s="39">
        <v>470</v>
      </c>
      <c r="D80" s="39">
        <v>470</v>
      </c>
      <c r="E80" s="39"/>
      <c r="F80" s="13"/>
      <c r="H80" s="476"/>
      <c r="I80" s="41"/>
      <c r="J80" s="475"/>
      <c r="K80" s="41"/>
      <c r="L80" s="8"/>
    </row>
    <row r="81" spans="1:12" ht="15" customHeight="1">
      <c r="A81" s="638"/>
      <c r="B81" s="25" t="s">
        <v>451</v>
      </c>
      <c r="C81" s="39">
        <v>120</v>
      </c>
      <c r="D81" s="39">
        <v>120</v>
      </c>
      <c r="E81" s="39"/>
      <c r="F81" s="13"/>
      <c r="H81" s="474"/>
      <c r="I81" s="41"/>
      <c r="J81" s="475"/>
      <c r="K81" s="41"/>
      <c r="L81" s="8"/>
    </row>
    <row r="82" spans="1:12" ht="15" customHeight="1">
      <c r="A82" s="638"/>
      <c r="B82" s="25" t="s">
        <v>464</v>
      </c>
      <c r="C82" s="39">
        <v>270</v>
      </c>
      <c r="D82" s="39">
        <v>270</v>
      </c>
      <c r="E82" s="39"/>
      <c r="F82" s="13"/>
      <c r="H82" s="474"/>
      <c r="I82" s="41"/>
      <c r="J82" s="475"/>
      <c r="K82" s="41"/>
      <c r="L82" s="8"/>
    </row>
    <row r="83" spans="1:12" ht="15" customHeight="1">
      <c r="A83" s="638"/>
      <c r="B83" s="26" t="s">
        <v>465</v>
      </c>
      <c r="C83" s="39">
        <v>405</v>
      </c>
      <c r="D83" s="39">
        <v>405</v>
      </c>
      <c r="E83" s="39"/>
      <c r="F83" s="13"/>
      <c r="H83" s="476"/>
      <c r="I83" s="41"/>
      <c r="J83" s="475"/>
      <c r="K83" s="41"/>
      <c r="L83" s="8"/>
    </row>
    <row r="84" spans="1:12" ht="15" customHeight="1">
      <c r="A84" s="638"/>
      <c r="B84" s="25" t="s">
        <v>536</v>
      </c>
      <c r="C84" s="39">
        <v>0</v>
      </c>
      <c r="D84" s="39">
        <v>0</v>
      </c>
      <c r="E84" s="39"/>
      <c r="F84" s="13"/>
      <c r="H84" s="476"/>
      <c r="I84" s="41"/>
      <c r="J84" s="475"/>
      <c r="K84" s="41"/>
      <c r="L84" s="8"/>
    </row>
    <row r="85" spans="1:12" ht="15" customHeight="1">
      <c r="A85" s="638"/>
      <c r="B85" s="25" t="s">
        <v>179</v>
      </c>
      <c r="C85" s="39">
        <v>225</v>
      </c>
      <c r="D85" s="39">
        <v>225</v>
      </c>
      <c r="E85" s="39"/>
      <c r="F85" s="13"/>
      <c r="H85" s="474"/>
      <c r="I85" s="41"/>
      <c r="J85" s="475"/>
      <c r="K85" s="41"/>
      <c r="L85" s="8"/>
    </row>
    <row r="86" spans="1:12" ht="15" customHeight="1">
      <c r="A86" s="638"/>
      <c r="B86" s="25" t="s">
        <v>180</v>
      </c>
      <c r="C86" s="39">
        <v>105</v>
      </c>
      <c r="D86" s="39">
        <v>105</v>
      </c>
      <c r="E86" s="39"/>
      <c r="F86" s="13"/>
      <c r="H86" s="474"/>
      <c r="I86" s="41"/>
      <c r="J86" s="475"/>
      <c r="K86" s="41"/>
      <c r="L86" s="8"/>
    </row>
    <row r="87" spans="1:12" ht="15" customHeight="1">
      <c r="A87" s="638"/>
      <c r="B87" s="25" t="s">
        <v>458</v>
      </c>
      <c r="C87" s="39">
        <v>100</v>
      </c>
      <c r="D87" s="39">
        <v>100</v>
      </c>
      <c r="E87" s="39"/>
      <c r="F87" s="13"/>
      <c r="H87" s="485"/>
      <c r="I87" s="41"/>
      <c r="J87" s="475"/>
      <c r="K87" s="41"/>
      <c r="L87" s="8"/>
    </row>
    <row r="88" spans="1:12" ht="15" customHeight="1">
      <c r="A88" s="638"/>
      <c r="B88" s="25" t="s">
        <v>181</v>
      </c>
      <c r="C88" s="39">
        <v>700</v>
      </c>
      <c r="D88" s="39">
        <v>700</v>
      </c>
      <c r="E88" s="39"/>
      <c r="F88" s="13"/>
      <c r="H88" s="474"/>
      <c r="I88" s="41"/>
      <c r="J88" s="475"/>
      <c r="K88" s="41"/>
      <c r="L88" s="8"/>
    </row>
    <row r="89" spans="1:12" ht="15" customHeight="1">
      <c r="A89" s="638"/>
      <c r="B89" s="25" t="s">
        <v>182</v>
      </c>
      <c r="C89" s="39">
        <v>400</v>
      </c>
      <c r="D89" s="39">
        <v>400</v>
      </c>
      <c r="E89" s="39"/>
      <c r="F89" s="13"/>
      <c r="H89" s="474"/>
      <c r="I89" s="41"/>
      <c r="J89" s="475"/>
      <c r="K89" s="41"/>
      <c r="L89" s="8"/>
    </row>
    <row r="90" spans="1:12" ht="15" customHeight="1">
      <c r="A90" s="638"/>
      <c r="B90" s="25" t="s">
        <v>459</v>
      </c>
      <c r="C90" s="39">
        <v>2500</v>
      </c>
      <c r="D90" s="39">
        <v>2500</v>
      </c>
      <c r="E90" s="39"/>
      <c r="F90" s="13"/>
      <c r="H90" s="476"/>
      <c r="I90" s="41"/>
      <c r="J90" s="475"/>
      <c r="K90" s="41"/>
      <c r="L90" s="8"/>
    </row>
    <row r="91" spans="1:12" ht="15" customHeight="1">
      <c r="A91" s="638"/>
      <c r="B91" s="25" t="s">
        <v>460</v>
      </c>
      <c r="C91" s="39">
        <v>5900</v>
      </c>
      <c r="D91" s="39">
        <v>5900</v>
      </c>
      <c r="E91" s="39"/>
      <c r="F91" s="13"/>
      <c r="H91" s="476"/>
      <c r="I91" s="41"/>
      <c r="J91" s="475"/>
      <c r="K91" s="41"/>
      <c r="L91" s="8"/>
    </row>
    <row r="92" spans="1:12" ht="15" customHeight="1">
      <c r="A92" s="441"/>
      <c r="B92" s="25"/>
      <c r="C92" s="39"/>
      <c r="D92" s="472"/>
      <c r="E92" s="39"/>
      <c r="F92" s="13"/>
      <c r="H92" s="476"/>
      <c r="I92" s="41"/>
      <c r="J92" s="475"/>
      <c r="K92" s="41"/>
      <c r="L92" s="8"/>
    </row>
    <row r="93" spans="1:12" ht="15" customHeight="1">
      <c r="A93" s="262" t="s">
        <v>33</v>
      </c>
      <c r="B93" s="27" t="s">
        <v>163</v>
      </c>
      <c r="C93" s="38">
        <f>SUM(C94:C112)</f>
        <v>124790</v>
      </c>
      <c r="D93" s="38">
        <f>SUM(D94:D112)</f>
        <v>124790</v>
      </c>
      <c r="E93" s="38"/>
      <c r="H93" s="474"/>
      <c r="I93" s="41"/>
      <c r="J93" s="475"/>
      <c r="K93" s="41"/>
      <c r="L93" s="8"/>
    </row>
    <row r="94" spans="1:12" ht="15" customHeight="1">
      <c r="A94" s="637"/>
      <c r="B94" s="25" t="s">
        <v>164</v>
      </c>
      <c r="C94" s="39">
        <v>1000</v>
      </c>
      <c r="D94" s="39">
        <v>1000</v>
      </c>
      <c r="E94" s="39"/>
      <c r="H94" s="476"/>
      <c r="I94" s="41"/>
      <c r="J94" s="475"/>
      <c r="K94" s="41"/>
      <c r="L94" s="8"/>
    </row>
    <row r="95" spans="1:12" ht="15" customHeight="1">
      <c r="A95" s="638"/>
      <c r="B95" s="26" t="s">
        <v>165</v>
      </c>
      <c r="C95" s="39">
        <v>59000</v>
      </c>
      <c r="D95" s="39">
        <v>59000</v>
      </c>
      <c r="E95" s="39"/>
      <c r="H95" s="476"/>
      <c r="I95" s="41"/>
      <c r="J95" s="475"/>
      <c r="K95" s="41"/>
      <c r="L95" s="8"/>
    </row>
    <row r="96" spans="1:12" ht="15" customHeight="1">
      <c r="A96" s="638"/>
      <c r="B96" s="26" t="s">
        <v>166</v>
      </c>
      <c r="C96" s="39">
        <v>14000</v>
      </c>
      <c r="D96" s="39">
        <v>14000</v>
      </c>
      <c r="E96" s="39"/>
      <c r="H96" s="476"/>
      <c r="I96" s="41"/>
      <c r="J96" s="475"/>
      <c r="K96" s="41"/>
      <c r="L96" s="8"/>
    </row>
    <row r="97" spans="1:12" ht="15" customHeight="1">
      <c r="A97" s="638"/>
      <c r="B97" s="26" t="s">
        <v>455</v>
      </c>
      <c r="C97" s="39">
        <v>640</v>
      </c>
      <c r="D97" s="39">
        <v>640</v>
      </c>
      <c r="E97" s="39"/>
      <c r="H97" s="476"/>
      <c r="I97" s="41"/>
      <c r="J97" s="475"/>
      <c r="K97" s="41"/>
      <c r="L97" s="8"/>
    </row>
    <row r="98" spans="1:12" ht="15" customHeight="1">
      <c r="A98" s="638"/>
      <c r="B98" s="26" t="s">
        <v>167</v>
      </c>
      <c r="C98" s="39">
        <v>5200</v>
      </c>
      <c r="D98" s="39">
        <v>5200</v>
      </c>
      <c r="E98" s="39"/>
      <c r="H98" s="476"/>
      <c r="I98" s="41"/>
      <c r="J98" s="475"/>
      <c r="K98" s="41"/>
      <c r="L98" s="8"/>
    </row>
    <row r="99" spans="1:12" ht="15" customHeight="1">
      <c r="A99" s="638"/>
      <c r="B99" s="26" t="s">
        <v>168</v>
      </c>
      <c r="C99" s="39">
        <v>1300</v>
      </c>
      <c r="D99" s="39">
        <v>1300</v>
      </c>
      <c r="E99" s="39"/>
      <c r="H99" s="476"/>
      <c r="I99" s="41"/>
      <c r="J99" s="475"/>
      <c r="K99" s="41"/>
      <c r="L99" s="8"/>
    </row>
    <row r="100" spans="1:12" ht="15" customHeight="1">
      <c r="A100" s="638"/>
      <c r="B100" s="26" t="s">
        <v>169</v>
      </c>
      <c r="C100" s="39">
        <v>2000</v>
      </c>
      <c r="D100" s="39">
        <v>2000</v>
      </c>
      <c r="E100" s="39"/>
      <c r="H100" s="476"/>
      <c r="I100" s="41"/>
      <c r="J100" s="475"/>
      <c r="K100" s="41"/>
      <c r="L100" s="8"/>
    </row>
    <row r="101" spans="1:12" ht="15" customHeight="1">
      <c r="A101" s="638"/>
      <c r="B101" s="26" t="s">
        <v>170</v>
      </c>
      <c r="C101" s="39">
        <v>1400</v>
      </c>
      <c r="D101" s="39">
        <v>1400</v>
      </c>
      <c r="E101" s="39"/>
      <c r="H101" s="476"/>
      <c r="I101" s="41"/>
      <c r="J101" s="475"/>
      <c r="K101" s="41"/>
      <c r="L101" s="8"/>
    </row>
    <row r="102" spans="1:12" ht="15" customHeight="1">
      <c r="A102" s="638"/>
      <c r="B102" s="26" t="s">
        <v>171</v>
      </c>
      <c r="C102" s="39">
        <v>2000</v>
      </c>
      <c r="D102" s="39">
        <v>2000</v>
      </c>
      <c r="E102" s="39"/>
      <c r="H102" s="476"/>
      <c r="I102" s="41"/>
      <c r="J102" s="475"/>
      <c r="K102" s="41"/>
      <c r="L102" s="8"/>
    </row>
    <row r="103" spans="1:12" ht="15" customHeight="1">
      <c r="A103" s="638"/>
      <c r="B103" s="26" t="s">
        <v>172</v>
      </c>
      <c r="C103" s="39">
        <v>1800</v>
      </c>
      <c r="D103" s="39">
        <v>1800</v>
      </c>
      <c r="E103" s="39"/>
      <c r="H103" s="476"/>
      <c r="I103" s="41"/>
      <c r="J103" s="475"/>
      <c r="K103" s="41"/>
      <c r="L103" s="8"/>
    </row>
    <row r="104" spans="1:12" ht="15" customHeight="1">
      <c r="A104" s="638"/>
      <c r="B104" s="26" t="s">
        <v>173</v>
      </c>
      <c r="C104" s="39">
        <v>2200</v>
      </c>
      <c r="D104" s="39">
        <v>2200</v>
      </c>
      <c r="E104" s="39"/>
      <c r="G104" s="173"/>
      <c r="H104" s="476"/>
      <c r="I104" s="41"/>
      <c r="J104" s="475"/>
      <c r="K104" s="41"/>
      <c r="L104" s="8"/>
    </row>
    <row r="105" spans="1:12" ht="15" customHeight="1">
      <c r="A105" s="638"/>
      <c r="B105" s="26" t="s">
        <v>174</v>
      </c>
      <c r="C105" s="39">
        <v>13000</v>
      </c>
      <c r="D105" s="39">
        <v>13000</v>
      </c>
      <c r="E105" s="39"/>
      <c r="H105" s="476"/>
      <c r="I105" s="41"/>
      <c r="J105" s="475"/>
      <c r="K105" s="41"/>
      <c r="L105" s="8"/>
    </row>
    <row r="106" spans="1:12" ht="15" customHeight="1">
      <c r="A106" s="638"/>
      <c r="B106" s="26" t="s">
        <v>175</v>
      </c>
      <c r="C106" s="39">
        <v>2000</v>
      </c>
      <c r="D106" s="39">
        <v>2000</v>
      </c>
      <c r="E106" s="39"/>
      <c r="H106" s="476"/>
      <c r="I106" s="41"/>
      <c r="J106" s="475"/>
      <c r="K106" s="41"/>
      <c r="L106" s="8"/>
    </row>
    <row r="107" spans="1:12" ht="15" customHeight="1">
      <c r="A107" s="638"/>
      <c r="B107" s="26" t="s">
        <v>176</v>
      </c>
      <c r="C107" s="39">
        <v>14000</v>
      </c>
      <c r="D107" s="39">
        <v>14000</v>
      </c>
      <c r="E107" s="39"/>
      <c r="H107" s="476"/>
      <c r="I107" s="41"/>
      <c r="J107" s="486"/>
      <c r="K107" s="41"/>
      <c r="L107" s="8"/>
    </row>
    <row r="108" spans="1:12" ht="15" customHeight="1">
      <c r="A108" s="638"/>
      <c r="B108" s="26" t="s">
        <v>177</v>
      </c>
      <c r="C108" s="216">
        <v>2200</v>
      </c>
      <c r="D108" s="216">
        <v>2200</v>
      </c>
      <c r="E108" s="216"/>
      <c r="H108" s="476"/>
      <c r="I108" s="487"/>
      <c r="J108" s="475"/>
      <c r="K108" s="487"/>
      <c r="L108" s="8"/>
    </row>
    <row r="109" spans="1:12" ht="15" customHeight="1">
      <c r="A109" s="638"/>
      <c r="B109" s="26" t="s">
        <v>420</v>
      </c>
      <c r="C109" s="216">
        <v>2000</v>
      </c>
      <c r="D109" s="216">
        <v>2000</v>
      </c>
      <c r="E109" s="216"/>
      <c r="H109" s="476"/>
      <c r="I109" s="487"/>
      <c r="J109" s="475"/>
      <c r="K109" s="487"/>
      <c r="L109" s="8"/>
    </row>
    <row r="110" spans="1:12" ht="15" customHeight="1">
      <c r="A110" s="638"/>
      <c r="B110" s="26" t="s">
        <v>422</v>
      </c>
      <c r="C110" s="216">
        <v>50</v>
      </c>
      <c r="D110" s="216">
        <v>50</v>
      </c>
      <c r="E110" s="216"/>
      <c r="H110" s="476"/>
      <c r="I110" s="487"/>
      <c r="J110" s="475"/>
      <c r="K110" s="487"/>
      <c r="L110" s="8"/>
    </row>
    <row r="111" spans="1:12" ht="15" customHeight="1">
      <c r="A111" s="638"/>
      <c r="B111" s="26" t="s">
        <v>421</v>
      </c>
      <c r="C111" s="216">
        <v>500</v>
      </c>
      <c r="D111" s="216">
        <v>500</v>
      </c>
      <c r="E111" s="216"/>
      <c r="H111" s="476"/>
      <c r="I111" s="487"/>
      <c r="J111" s="475"/>
      <c r="K111" s="487"/>
      <c r="L111" s="8"/>
    </row>
    <row r="112" spans="1:12" ht="15" customHeight="1" thickBot="1">
      <c r="A112" s="639"/>
      <c r="B112" s="255" t="s">
        <v>178</v>
      </c>
      <c r="C112" s="176">
        <v>500</v>
      </c>
      <c r="D112" s="176">
        <v>500</v>
      </c>
      <c r="E112" s="176"/>
      <c r="H112" s="476"/>
      <c r="I112" s="41"/>
      <c r="J112" s="475"/>
      <c r="K112" s="41"/>
      <c r="L112" s="8"/>
    </row>
    <row r="113" spans="1:12" ht="15" customHeight="1">
      <c r="A113" s="3"/>
      <c r="B113" s="4"/>
      <c r="C113" s="4"/>
      <c r="D113" s="4"/>
      <c r="E113" s="493"/>
      <c r="H113" s="8"/>
      <c r="I113" s="8"/>
      <c r="J113" s="8"/>
      <c r="K113" s="8"/>
      <c r="L113" s="8"/>
    </row>
    <row r="114" spans="1:12" ht="15" customHeight="1">
      <c r="A114" s="3"/>
      <c r="B114" s="4"/>
      <c r="C114" s="30"/>
      <c r="D114" s="30"/>
      <c r="E114" s="32"/>
      <c r="F114" s="8"/>
      <c r="H114" s="8"/>
      <c r="I114" s="8"/>
      <c r="J114" s="8"/>
      <c r="K114" s="488"/>
      <c r="L114" s="8"/>
    </row>
    <row r="115" spans="1:12" ht="15" customHeight="1">
      <c r="A115" s="3"/>
      <c r="B115" s="489"/>
      <c r="C115" s="490"/>
      <c r="D115" s="490"/>
      <c r="E115" s="490"/>
      <c r="H115" s="8"/>
      <c r="I115" s="8"/>
      <c r="J115" s="8"/>
      <c r="K115" s="8"/>
      <c r="L115" s="8"/>
    </row>
    <row r="116" spans="1:12" ht="15" customHeight="1">
      <c r="A116" s="3"/>
      <c r="B116" s="490"/>
      <c r="C116" s="490"/>
      <c r="D116" s="490"/>
      <c r="E116" s="490"/>
      <c r="H116" s="8"/>
      <c r="I116" s="8"/>
      <c r="J116" s="8"/>
      <c r="K116" s="8"/>
      <c r="L116" s="8"/>
    </row>
    <row r="117" spans="1:12" ht="27" customHeight="1">
      <c r="A117" s="3"/>
      <c r="B117" s="490"/>
      <c r="C117" s="490"/>
      <c r="D117" s="490"/>
      <c r="E117" s="490"/>
      <c r="H117" s="8"/>
      <c r="I117" s="8"/>
      <c r="J117" s="8"/>
      <c r="K117" s="8"/>
      <c r="L117" s="8"/>
    </row>
    <row r="118" spans="1:12" ht="15" customHeight="1">
      <c r="A118" s="3"/>
      <c r="B118" s="490"/>
      <c r="C118" s="490"/>
      <c r="D118" s="490"/>
      <c r="E118" s="490"/>
      <c r="H118" s="8"/>
      <c r="I118" s="8"/>
      <c r="J118" s="8"/>
      <c r="K118" s="8"/>
      <c r="L118" s="8"/>
    </row>
    <row r="119" spans="1:12" ht="15" customHeight="1">
      <c r="A119" s="3"/>
      <c r="B119" s="490"/>
      <c r="C119" s="490"/>
      <c r="D119" s="490"/>
      <c r="E119" s="490"/>
      <c r="H119" s="8"/>
      <c r="I119" s="8"/>
      <c r="J119" s="8"/>
      <c r="K119" s="8"/>
      <c r="L119" s="8"/>
    </row>
    <row r="120" spans="1:12" ht="15" customHeight="1">
      <c r="A120" s="3"/>
      <c r="B120" s="490"/>
      <c r="C120" s="490"/>
      <c r="D120" s="490"/>
      <c r="E120" s="490"/>
      <c r="H120" s="8"/>
      <c r="I120" s="8"/>
      <c r="J120" s="8"/>
      <c r="K120" s="8"/>
      <c r="L120" s="8"/>
    </row>
    <row r="121" spans="1:12" ht="15" customHeight="1">
      <c r="A121" s="3"/>
      <c r="B121" s="490"/>
      <c r="C121" s="490"/>
      <c r="D121" s="490"/>
      <c r="E121" s="490"/>
      <c r="H121" s="8"/>
      <c r="I121" s="8"/>
      <c r="J121" s="8"/>
      <c r="K121" s="8"/>
      <c r="L121" s="8"/>
    </row>
    <row r="122" spans="1:12" ht="15" customHeight="1">
      <c r="A122" s="3"/>
      <c r="B122" s="491"/>
      <c r="C122" s="490"/>
      <c r="D122" s="490"/>
      <c r="E122" s="490"/>
      <c r="H122" s="8"/>
      <c r="I122" s="8"/>
      <c r="J122" s="8"/>
      <c r="K122" s="8"/>
      <c r="L122" s="8"/>
    </row>
    <row r="123" spans="2:12" ht="12.75">
      <c r="B123" s="490"/>
      <c r="C123" s="8"/>
      <c r="D123" s="8"/>
      <c r="E123" s="490"/>
      <c r="H123" s="8"/>
      <c r="I123" s="8"/>
      <c r="J123" s="8"/>
      <c r="K123" s="8"/>
      <c r="L123" s="8"/>
    </row>
    <row r="124" spans="2:12" ht="12.75">
      <c r="B124" s="490"/>
      <c r="C124" s="8"/>
      <c r="D124" s="8"/>
      <c r="E124" s="490"/>
      <c r="H124" s="8"/>
      <c r="I124" s="8"/>
      <c r="J124" s="8"/>
      <c r="K124" s="8"/>
      <c r="L124" s="8"/>
    </row>
    <row r="125" spans="2:12" ht="12.75">
      <c r="B125" s="490"/>
      <c r="C125" s="8"/>
      <c r="D125" s="8"/>
      <c r="E125" s="490"/>
      <c r="H125" s="8"/>
      <c r="I125" s="8"/>
      <c r="J125" s="8"/>
      <c r="K125" s="8"/>
      <c r="L125" s="8"/>
    </row>
    <row r="126" spans="2:12" ht="12.75">
      <c r="B126" s="490"/>
      <c r="C126" s="8"/>
      <c r="D126" s="8"/>
      <c r="E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H131" s="8"/>
      <c r="I131" s="8"/>
      <c r="J131" s="8"/>
      <c r="K131" s="8"/>
      <c r="L131" s="8"/>
    </row>
    <row r="132" spans="2:12" ht="12.75">
      <c r="B132" s="490"/>
      <c r="C132" s="8"/>
      <c r="D132" s="8"/>
      <c r="E132" s="490"/>
      <c r="H132" s="8"/>
      <c r="I132" s="8"/>
      <c r="J132" s="8"/>
      <c r="K132" s="8"/>
      <c r="L132" s="8"/>
    </row>
    <row r="133" spans="2:12" ht="13.5">
      <c r="B133" s="491"/>
      <c r="C133" s="8"/>
      <c r="D133" s="8"/>
      <c r="E133" s="8"/>
      <c r="H133" s="8"/>
      <c r="I133" s="8"/>
      <c r="J133" s="8"/>
      <c r="K133" s="8"/>
      <c r="L133" s="8"/>
    </row>
    <row r="134" spans="2:12" ht="12.75">
      <c r="B134" s="490"/>
      <c r="C134" s="8"/>
      <c r="D134" s="8"/>
      <c r="E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H144" s="8"/>
      <c r="I144" s="8"/>
      <c r="J144" s="8"/>
      <c r="K144" s="8"/>
      <c r="L144" s="8"/>
    </row>
    <row r="145" spans="2:12" ht="13.5">
      <c r="B145" s="491"/>
      <c r="C145" s="8"/>
      <c r="D145" s="8"/>
      <c r="E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H148" s="8"/>
      <c r="I148" s="8"/>
      <c r="J148" s="8"/>
      <c r="K148" s="8"/>
      <c r="L148" s="8"/>
    </row>
    <row r="149" spans="2:12" ht="13.5">
      <c r="B149" s="492"/>
      <c r="C149" s="8"/>
      <c r="D149" s="8"/>
      <c r="E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H177" s="8"/>
      <c r="I177" s="8"/>
      <c r="J177" s="8"/>
      <c r="K177" s="8"/>
      <c r="L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4" spans="2:5" ht="12.75">
      <c r="B194" s="8"/>
      <c r="C194" s="8"/>
      <c r="D194" s="8"/>
      <c r="E194" s="8"/>
    </row>
    <row r="195" spans="2:5" ht="12.75">
      <c r="B195" s="8"/>
      <c r="C195" s="8"/>
      <c r="D195" s="8"/>
      <c r="E195" s="8"/>
    </row>
    <row r="196" spans="2:5" ht="12.75">
      <c r="B196" s="8"/>
      <c r="C196" s="8"/>
      <c r="D196" s="8"/>
      <c r="E196" s="8"/>
    </row>
    <row r="197" spans="2:5" ht="12.75">
      <c r="B197" s="8"/>
      <c r="C197" s="8"/>
      <c r="D197" s="8"/>
      <c r="E197" s="8"/>
    </row>
    <row r="198" spans="2:5" ht="12.75">
      <c r="B198" s="8"/>
      <c r="C198" s="8"/>
      <c r="D198" s="8"/>
      <c r="E198" s="8"/>
    </row>
    <row r="199" spans="2:5" ht="12.75">
      <c r="B199" s="8"/>
      <c r="C199" s="8"/>
      <c r="D199" s="8"/>
      <c r="E199" s="8"/>
    </row>
    <row r="200" spans="2:5" ht="12.75">
      <c r="B200" s="8"/>
      <c r="C200" s="8"/>
      <c r="D200" s="8"/>
      <c r="E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  <row r="225" spans="2:5" ht="12.75">
      <c r="B225" s="8"/>
      <c r="C225" s="8"/>
      <c r="D225" s="8"/>
      <c r="E225" s="8"/>
    </row>
    <row r="226" spans="2:5" ht="12.75">
      <c r="B226" s="8"/>
      <c r="C226" s="8"/>
      <c r="D226" s="8"/>
      <c r="E226" s="8"/>
    </row>
    <row r="227" spans="2:5" ht="12.75">
      <c r="B227" s="8"/>
      <c r="C227" s="8"/>
      <c r="D227" s="8"/>
      <c r="E227" s="8"/>
    </row>
  </sheetData>
  <sheetProtection/>
  <mergeCells count="10">
    <mergeCell ref="E5:E6"/>
    <mergeCell ref="A1:D1"/>
    <mergeCell ref="A2:D2"/>
    <mergeCell ref="A3:D3"/>
    <mergeCell ref="A94:A112"/>
    <mergeCell ref="A52:A91"/>
    <mergeCell ref="A10:A50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91"/>
  <sheetViews>
    <sheetView zoomScalePageLayoutView="0" workbookViewId="0" topLeftCell="A74">
      <selection activeCell="B69" sqref="B69"/>
    </sheetView>
  </sheetViews>
  <sheetFormatPr defaultColWidth="9.140625" defaultRowHeight="12.75"/>
  <cols>
    <col min="1" max="1" width="4.421875" style="0" customWidth="1"/>
    <col min="2" max="2" width="44.140625" style="0" customWidth="1"/>
    <col min="3" max="3" width="17.8515625" style="0" customWidth="1"/>
    <col min="4" max="4" width="21.28125" style="0" customWidth="1"/>
    <col min="5" max="5" width="11.8515625" style="0" hidden="1" customWidth="1"/>
    <col min="6" max="6" width="11.28125" style="0" hidden="1" customWidth="1"/>
  </cols>
  <sheetData>
    <row r="1" spans="1:6" ht="12.75">
      <c r="A1" s="612" t="s">
        <v>220</v>
      </c>
      <c r="B1" s="612"/>
      <c r="C1" s="612"/>
      <c r="D1" s="612"/>
      <c r="E1" s="92"/>
      <c r="F1" s="92"/>
    </row>
    <row r="2" spans="1:6" ht="12.75">
      <c r="A2" s="625" t="s">
        <v>572</v>
      </c>
      <c r="B2" s="625"/>
      <c r="C2" s="625"/>
      <c r="D2" s="625"/>
      <c r="E2" s="46"/>
      <c r="F2" s="46"/>
    </row>
    <row r="3" spans="1:6" ht="12.75">
      <c r="A3" s="625" t="s">
        <v>466</v>
      </c>
      <c r="B3" s="625"/>
      <c r="C3" s="625"/>
      <c r="D3" s="625"/>
      <c r="E3" s="46"/>
      <c r="F3" s="46"/>
    </row>
    <row r="4" spans="1:6" ht="12.75">
      <c r="A4" s="625" t="s">
        <v>559</v>
      </c>
      <c r="B4" s="625"/>
      <c r="C4" s="625"/>
      <c r="D4" s="625"/>
      <c r="E4" s="46"/>
      <c r="F4" s="46"/>
    </row>
    <row r="5" spans="1:6" ht="13.5" thickBot="1">
      <c r="A5" s="669" t="s">
        <v>392</v>
      </c>
      <c r="B5" s="669"/>
      <c r="C5" s="669"/>
      <c r="D5" s="669"/>
      <c r="E5" s="579"/>
      <c r="F5" s="579"/>
    </row>
    <row r="6" spans="1:6" ht="38.25" customHeight="1" thickBot="1" thickTop="1">
      <c r="A6" s="155" t="s">
        <v>183</v>
      </c>
      <c r="B6" s="156" t="s">
        <v>184</v>
      </c>
      <c r="C6" s="157" t="s">
        <v>441</v>
      </c>
      <c r="D6" s="157" t="s">
        <v>558</v>
      </c>
      <c r="E6" s="157"/>
      <c r="F6" s="157"/>
    </row>
    <row r="7" spans="1:6" ht="13.5" customHeight="1" thickBot="1">
      <c r="A7" s="5"/>
      <c r="B7" s="1"/>
      <c r="C7" s="1"/>
      <c r="D7" s="1"/>
      <c r="E7" s="1"/>
      <c r="F7" s="158"/>
    </row>
    <row r="8" spans="1:6" ht="15.75" customHeight="1" thickBot="1">
      <c r="A8" s="154" t="s">
        <v>3</v>
      </c>
      <c r="B8" s="665" t="s">
        <v>185</v>
      </c>
      <c r="C8" s="666"/>
      <c r="D8" s="666"/>
      <c r="E8" s="577"/>
      <c r="F8" s="578"/>
    </row>
    <row r="9" spans="1:6" ht="15" customHeight="1" thickBot="1">
      <c r="A9" s="5"/>
      <c r="B9" s="1"/>
      <c r="C9" s="1"/>
      <c r="D9" s="1"/>
      <c r="E9" s="1"/>
      <c r="F9" s="159"/>
    </row>
    <row r="10" spans="1:6" ht="38.25" customHeight="1" thickBot="1">
      <c r="A10" s="378" t="s">
        <v>5</v>
      </c>
      <c r="B10" s="388" t="s">
        <v>467</v>
      </c>
      <c r="C10" s="419">
        <v>136200</v>
      </c>
      <c r="D10" s="494">
        <v>136250</v>
      </c>
      <c r="E10" s="419"/>
      <c r="F10" s="407"/>
    </row>
    <row r="11" spans="1:6" ht="30" customHeight="1" thickBot="1">
      <c r="A11" s="351" t="s">
        <v>9</v>
      </c>
      <c r="B11" s="439" t="s">
        <v>468</v>
      </c>
      <c r="C11" s="438">
        <v>48000</v>
      </c>
      <c r="D11" s="438">
        <v>27000</v>
      </c>
      <c r="E11" s="437"/>
      <c r="F11" s="405"/>
    </row>
    <row r="12" spans="1:6" ht="15" customHeight="1" thickBot="1">
      <c r="A12" s="351" t="s">
        <v>80</v>
      </c>
      <c r="B12" s="439" t="s">
        <v>469</v>
      </c>
      <c r="C12" s="438">
        <v>17000</v>
      </c>
      <c r="D12" s="438">
        <v>17000</v>
      </c>
      <c r="E12" s="438"/>
      <c r="F12" s="440"/>
    </row>
    <row r="13" spans="1:6" ht="18" customHeight="1" thickBot="1">
      <c r="A13" s="433"/>
      <c r="B13" s="434" t="s">
        <v>100</v>
      </c>
      <c r="C13" s="435">
        <f>SUM(C10:C12)</f>
        <v>201200</v>
      </c>
      <c r="D13" s="435">
        <f>SUM(D10:D12)</f>
        <v>180250</v>
      </c>
      <c r="E13" s="435"/>
      <c r="F13" s="436"/>
    </row>
    <row r="14" spans="1:6" ht="13.5" customHeight="1" thickBot="1">
      <c r="A14" s="334"/>
      <c r="B14" s="160"/>
      <c r="C14" s="166"/>
      <c r="D14" s="166"/>
      <c r="E14" s="166"/>
      <c r="F14" s="335"/>
    </row>
    <row r="15" spans="1:6" ht="37.5" customHeight="1" thickBot="1">
      <c r="A15" s="336" t="s">
        <v>183</v>
      </c>
      <c r="B15" s="157" t="s">
        <v>184</v>
      </c>
      <c r="C15" s="157" t="s">
        <v>441</v>
      </c>
      <c r="D15" s="157" t="s">
        <v>558</v>
      </c>
      <c r="E15" s="157"/>
      <c r="F15" s="157"/>
    </row>
    <row r="16" spans="1:6" ht="15" customHeight="1" thickBot="1">
      <c r="A16" s="5"/>
      <c r="B16" s="1"/>
      <c r="C16" s="1"/>
      <c r="D16" s="1"/>
      <c r="E16" s="1"/>
      <c r="F16" s="158"/>
    </row>
    <row r="17" spans="1:6" ht="15" customHeight="1" thickBot="1">
      <c r="A17" s="154" t="s">
        <v>14</v>
      </c>
      <c r="B17" s="665" t="s">
        <v>186</v>
      </c>
      <c r="C17" s="666"/>
      <c r="D17" s="666"/>
      <c r="E17" s="666"/>
      <c r="F17" s="667"/>
    </row>
    <row r="18" spans="1:6" ht="15" customHeight="1">
      <c r="A18" s="376" t="s">
        <v>5</v>
      </c>
      <c r="B18" s="253" t="s">
        <v>470</v>
      </c>
      <c r="C18" s="253">
        <v>96996</v>
      </c>
      <c r="D18" s="253">
        <v>96996</v>
      </c>
      <c r="E18" s="253"/>
      <c r="F18" s="377"/>
    </row>
    <row r="19" spans="1:6" ht="46.5" customHeight="1">
      <c r="A19" s="376" t="s">
        <v>9</v>
      </c>
      <c r="B19" s="253" t="s">
        <v>471</v>
      </c>
      <c r="C19" s="253">
        <v>35000</v>
      </c>
      <c r="D19" s="253">
        <v>45569</v>
      </c>
      <c r="E19" s="253"/>
      <c r="F19" s="377"/>
    </row>
    <row r="20" spans="1:6" ht="18.75" customHeight="1">
      <c r="A20" s="207" t="s">
        <v>80</v>
      </c>
      <c r="B20" s="337" t="s">
        <v>428</v>
      </c>
      <c r="C20" s="208">
        <v>3500</v>
      </c>
      <c r="D20" s="208">
        <v>3500</v>
      </c>
      <c r="E20" s="208"/>
      <c r="F20" s="333"/>
    </row>
    <row r="21" spans="1:6" ht="31.5" customHeight="1" thickBot="1">
      <c r="A21" s="207" t="s">
        <v>83</v>
      </c>
      <c r="B21" s="338" t="s">
        <v>472</v>
      </c>
      <c r="C21" s="339">
        <v>8000</v>
      </c>
      <c r="D21" s="340">
        <v>8000</v>
      </c>
      <c r="E21" s="340"/>
      <c r="F21" s="341"/>
    </row>
    <row r="22" spans="1:6" ht="15" customHeight="1" thickBot="1">
      <c r="A22" s="342"/>
      <c r="B22" s="161" t="s">
        <v>100</v>
      </c>
      <c r="C22" s="343">
        <f>SUM(C18:C21)</f>
        <v>143496</v>
      </c>
      <c r="D22" s="343">
        <f>SUM(D18:D21)</f>
        <v>154065</v>
      </c>
      <c r="E22" s="343"/>
      <c r="F22" s="344"/>
    </row>
    <row r="23" spans="1:6" ht="15" customHeight="1" thickBot="1">
      <c r="A23" s="345"/>
      <c r="B23" s="167"/>
      <c r="C23" s="346"/>
      <c r="D23" s="346"/>
      <c r="E23" s="346"/>
      <c r="F23" s="335"/>
    </row>
    <row r="24" spans="1:6" ht="26.25" thickBot="1">
      <c r="A24" s="336" t="s">
        <v>183</v>
      </c>
      <c r="B24" s="157" t="s">
        <v>184</v>
      </c>
      <c r="C24" s="157" t="s">
        <v>441</v>
      </c>
      <c r="D24" s="157" t="s">
        <v>560</v>
      </c>
      <c r="E24" s="157"/>
      <c r="F24" s="157"/>
    </row>
    <row r="25" spans="1:6" ht="19.5" customHeight="1" thickBot="1">
      <c r="A25" s="5"/>
      <c r="B25" s="1"/>
      <c r="C25" s="1"/>
      <c r="D25" s="1"/>
      <c r="E25" s="1"/>
      <c r="F25" s="158"/>
    </row>
    <row r="26" spans="1:6" ht="15" customHeight="1">
      <c r="A26" s="674" t="s">
        <v>384</v>
      </c>
      <c r="B26" s="670" t="s">
        <v>213</v>
      </c>
      <c r="C26" s="671"/>
      <c r="D26" s="671"/>
      <c r="E26" s="580"/>
      <c r="F26" s="581"/>
    </row>
    <row r="27" spans="1:6" ht="15" customHeight="1" thickBot="1">
      <c r="A27" s="675"/>
      <c r="B27" s="672"/>
      <c r="C27" s="673"/>
      <c r="D27" s="673"/>
      <c r="E27" s="582"/>
      <c r="F27" s="583"/>
    </row>
    <row r="28" spans="1:6" ht="23.25" customHeight="1" thickBot="1">
      <c r="A28" s="351" t="s">
        <v>5</v>
      </c>
      <c r="B28" s="379" t="s">
        <v>473</v>
      </c>
      <c r="C28" s="380"/>
      <c r="D28" s="380"/>
      <c r="E28" s="388"/>
      <c r="F28" s="397"/>
    </row>
    <row r="29" spans="1:6" ht="18" customHeight="1" hidden="1" thickBot="1">
      <c r="A29" s="351"/>
      <c r="B29" s="374" t="s">
        <v>474</v>
      </c>
      <c r="C29" s="382">
        <v>631024</v>
      </c>
      <c r="D29" s="382">
        <v>631024</v>
      </c>
      <c r="E29" s="398"/>
      <c r="F29" s="398"/>
    </row>
    <row r="30" spans="1:6" ht="15" customHeight="1" hidden="1">
      <c r="A30" s="351"/>
      <c r="B30" s="374" t="s">
        <v>475</v>
      </c>
      <c r="C30" s="382">
        <v>577080</v>
      </c>
      <c r="D30" s="382">
        <v>577080</v>
      </c>
      <c r="E30" s="391"/>
      <c r="F30" s="391"/>
    </row>
    <row r="31" spans="1:6" ht="15" customHeight="1" hidden="1" thickBot="1">
      <c r="A31" s="351"/>
      <c r="B31" s="374" t="s">
        <v>476</v>
      </c>
      <c r="C31" s="382">
        <v>3493449</v>
      </c>
      <c r="D31" s="382">
        <v>3493449</v>
      </c>
      <c r="E31" s="391"/>
      <c r="F31" s="391"/>
    </row>
    <row r="32" spans="1:6" ht="15" customHeight="1" thickBot="1">
      <c r="A32" s="351"/>
      <c r="B32" s="374" t="s">
        <v>482</v>
      </c>
      <c r="C32" s="382">
        <v>793</v>
      </c>
      <c r="D32" s="382">
        <v>793</v>
      </c>
      <c r="E32" s="391"/>
      <c r="F32" s="391"/>
    </row>
    <row r="33" spans="1:6" ht="15" customHeight="1" thickBot="1">
      <c r="A33" s="351"/>
      <c r="B33" s="374" t="s">
        <v>474</v>
      </c>
      <c r="C33" s="382">
        <v>631</v>
      </c>
      <c r="D33" s="382">
        <v>631</v>
      </c>
      <c r="E33" s="391"/>
      <c r="F33" s="391"/>
    </row>
    <row r="34" spans="1:6" ht="15" customHeight="1" thickBot="1">
      <c r="A34" s="351"/>
      <c r="B34" s="374" t="s">
        <v>475</v>
      </c>
      <c r="C34" s="382">
        <v>577</v>
      </c>
      <c r="D34" s="382">
        <v>577</v>
      </c>
      <c r="E34" s="391"/>
      <c r="F34" s="391"/>
    </row>
    <row r="35" spans="1:8" ht="15" customHeight="1" thickBot="1">
      <c r="A35" s="351"/>
      <c r="B35" s="384" t="s">
        <v>476</v>
      </c>
      <c r="C35" s="385">
        <v>3494</v>
      </c>
      <c r="D35" s="385">
        <v>3494</v>
      </c>
      <c r="E35" s="392"/>
      <c r="F35" s="392"/>
      <c r="H35" s="561"/>
    </row>
    <row r="36" spans="1:6" ht="27.75" customHeight="1">
      <c r="A36" s="378" t="s">
        <v>9</v>
      </c>
      <c r="B36" s="388" t="s">
        <v>477</v>
      </c>
      <c r="C36" s="389"/>
      <c r="D36" s="389"/>
      <c r="E36" s="390"/>
      <c r="F36" s="397"/>
    </row>
    <row r="37" spans="1:6" ht="15" customHeight="1">
      <c r="A37" s="381"/>
      <c r="B37" s="386" t="s">
        <v>478</v>
      </c>
      <c r="C37" s="387">
        <v>94</v>
      </c>
      <c r="D37" s="387">
        <v>94</v>
      </c>
      <c r="E37" s="391"/>
      <c r="F37" s="391"/>
    </row>
    <row r="38" spans="1:6" ht="15" customHeight="1">
      <c r="A38" s="381"/>
      <c r="B38" s="386" t="s">
        <v>479</v>
      </c>
      <c r="C38" s="387">
        <v>187</v>
      </c>
      <c r="D38" s="387">
        <v>187</v>
      </c>
      <c r="E38" s="391"/>
      <c r="F38" s="391"/>
    </row>
    <row r="39" spans="1:6" ht="15" customHeight="1">
      <c r="A39" s="381"/>
      <c r="B39" s="386" t="s">
        <v>480</v>
      </c>
      <c r="C39" s="387">
        <v>273</v>
      </c>
      <c r="D39" s="387">
        <v>273</v>
      </c>
      <c r="E39" s="391"/>
      <c r="F39" s="391"/>
    </row>
    <row r="40" spans="1:6" ht="15" customHeight="1" thickBot="1">
      <c r="A40" s="381"/>
      <c r="B40" s="386" t="s">
        <v>481</v>
      </c>
      <c r="C40" s="387">
        <v>686</v>
      </c>
      <c r="D40" s="387">
        <v>686</v>
      </c>
      <c r="E40" s="391"/>
      <c r="F40" s="391"/>
    </row>
    <row r="41" spans="1:6" ht="24.75" customHeight="1" thickBot="1">
      <c r="A41" s="395"/>
      <c r="B41" s="399" t="s">
        <v>483</v>
      </c>
      <c r="C41" s="425">
        <f>SUM(C32:C40)</f>
        <v>6735</v>
      </c>
      <c r="D41" s="425">
        <f>SUM(D32:D40)</f>
        <v>6735</v>
      </c>
      <c r="E41" s="396"/>
      <c r="F41" s="396"/>
    </row>
    <row r="42" spans="1:6" ht="15" customHeight="1" thickBot="1">
      <c r="A42" s="383"/>
      <c r="B42" s="1"/>
      <c r="C42" s="393"/>
      <c r="D42" s="394"/>
      <c r="E42" s="6"/>
      <c r="F42" s="6"/>
    </row>
    <row r="43" spans="1:6" ht="15" customHeight="1" thickBot="1">
      <c r="A43" s="383"/>
      <c r="B43" s="1"/>
      <c r="C43" s="393"/>
      <c r="D43" s="394"/>
      <c r="E43" s="6"/>
      <c r="F43" s="6"/>
    </row>
    <row r="44" spans="1:6" ht="40.5" customHeight="1" thickBot="1">
      <c r="A44" s="336" t="s">
        <v>183</v>
      </c>
      <c r="B44" s="157" t="s">
        <v>184</v>
      </c>
      <c r="C44" s="157" t="s">
        <v>441</v>
      </c>
      <c r="D44" s="157" t="s">
        <v>561</v>
      </c>
      <c r="E44" s="157"/>
      <c r="F44" s="157"/>
    </row>
    <row r="45" spans="1:6" ht="15" customHeight="1" thickBot="1">
      <c r="A45" s="347"/>
      <c r="B45" s="55"/>
      <c r="C45" s="54"/>
      <c r="D45" s="55"/>
      <c r="E45" s="54"/>
      <c r="F45" s="158"/>
    </row>
    <row r="46" spans="1:6" ht="39" customHeight="1" thickBot="1">
      <c r="A46" s="154" t="s">
        <v>25</v>
      </c>
      <c r="B46" s="665" t="s">
        <v>190</v>
      </c>
      <c r="C46" s="666"/>
      <c r="D46" s="666"/>
      <c r="E46" s="666"/>
      <c r="F46" s="667"/>
    </row>
    <row r="47" spans="1:6" ht="27" customHeight="1" thickBot="1">
      <c r="A47" s="424" t="s">
        <v>5</v>
      </c>
      <c r="B47" s="428" t="s">
        <v>484</v>
      </c>
      <c r="C47" s="404">
        <v>445000</v>
      </c>
      <c r="D47" s="404">
        <v>445000</v>
      </c>
      <c r="E47" s="404"/>
      <c r="F47" s="405"/>
    </row>
    <row r="48" spans="1:6" ht="15.75" customHeight="1" thickBot="1">
      <c r="A48" s="429" t="s">
        <v>9</v>
      </c>
      <c r="B48" s="648" t="s">
        <v>485</v>
      </c>
      <c r="C48" s="651">
        <v>237720</v>
      </c>
      <c r="D48" s="651">
        <v>237720</v>
      </c>
      <c r="E48" s="651"/>
      <c r="F48" s="659"/>
    </row>
    <row r="49" spans="1:6" ht="15" customHeight="1" thickBot="1">
      <c r="A49" s="430"/>
      <c r="B49" s="649"/>
      <c r="C49" s="651"/>
      <c r="D49" s="651"/>
      <c r="E49" s="651"/>
      <c r="F49" s="668"/>
    </row>
    <row r="50" spans="1:6" ht="15" customHeight="1" thickBot="1">
      <c r="A50" s="664"/>
      <c r="B50" s="649"/>
      <c r="C50" s="651"/>
      <c r="D50" s="651"/>
      <c r="E50" s="651"/>
      <c r="F50" s="660"/>
    </row>
    <row r="51" spans="1:6" ht="15" customHeight="1" thickBot="1">
      <c r="A51" s="664"/>
      <c r="B51" s="650" t="s">
        <v>486</v>
      </c>
      <c r="C51" s="651">
        <v>267000</v>
      </c>
      <c r="D51" s="651">
        <v>298000</v>
      </c>
      <c r="E51" s="651"/>
      <c r="F51" s="659"/>
    </row>
    <row r="52" spans="1:6" ht="15" customHeight="1" thickBot="1">
      <c r="A52" s="664"/>
      <c r="B52" s="650"/>
      <c r="C52" s="651"/>
      <c r="D52" s="651"/>
      <c r="E52" s="651"/>
      <c r="F52" s="668"/>
    </row>
    <row r="53" spans="1:6" ht="30.75" customHeight="1" thickBot="1">
      <c r="A53" s="351" t="s">
        <v>80</v>
      </c>
      <c r="B53" s="650"/>
      <c r="C53" s="651"/>
      <c r="D53" s="651"/>
      <c r="E53" s="651"/>
      <c r="F53" s="660"/>
    </row>
    <row r="54" spans="1:6" ht="29.25" customHeight="1" thickBot="1">
      <c r="A54" s="351" t="s">
        <v>83</v>
      </c>
      <c r="B54" s="417" t="s">
        <v>487</v>
      </c>
      <c r="C54" s="404">
        <v>450000</v>
      </c>
      <c r="D54" s="404">
        <v>450000</v>
      </c>
      <c r="E54" s="404"/>
      <c r="F54" s="405"/>
    </row>
    <row r="55" spans="1:6" ht="29.25" customHeight="1" thickBot="1">
      <c r="A55" s="351" t="s">
        <v>84</v>
      </c>
      <c r="B55" s="431" t="s">
        <v>506</v>
      </c>
      <c r="C55" s="404">
        <v>260000</v>
      </c>
      <c r="D55" s="404">
        <v>260000</v>
      </c>
      <c r="E55" s="404"/>
      <c r="F55" s="407"/>
    </row>
    <row r="56" spans="1:6" ht="15" customHeight="1" thickBot="1">
      <c r="A56" s="647" t="s">
        <v>86</v>
      </c>
      <c r="B56" s="648" t="s">
        <v>488</v>
      </c>
      <c r="C56" s="651">
        <v>386000</v>
      </c>
      <c r="D56" s="651">
        <v>386000</v>
      </c>
      <c r="E56" s="651"/>
      <c r="F56" s="659"/>
    </row>
    <row r="57" spans="1:6" ht="28.5" customHeight="1" thickBot="1">
      <c r="A57" s="647"/>
      <c r="B57" s="648"/>
      <c r="C57" s="651"/>
      <c r="D57" s="651"/>
      <c r="E57" s="651"/>
      <c r="F57" s="660"/>
    </row>
    <row r="58" spans="1:6" ht="15" customHeight="1" thickBot="1">
      <c r="A58" s="647"/>
      <c r="B58" s="648" t="s">
        <v>489</v>
      </c>
      <c r="C58" s="651">
        <v>80000</v>
      </c>
      <c r="D58" s="651">
        <v>80000</v>
      </c>
      <c r="E58" s="651"/>
      <c r="F58" s="659"/>
    </row>
    <row r="59" spans="1:6" ht="15" customHeight="1" thickBot="1">
      <c r="A59" s="421" t="s">
        <v>88</v>
      </c>
      <c r="B59" s="648"/>
      <c r="C59" s="651"/>
      <c r="D59" s="651"/>
      <c r="E59" s="651"/>
      <c r="F59" s="660"/>
    </row>
    <row r="60" spans="1:6" ht="15" customHeight="1" thickBot="1">
      <c r="A60" s="423" t="s">
        <v>90</v>
      </c>
      <c r="B60" s="427" t="s">
        <v>502</v>
      </c>
      <c r="C60" s="410">
        <v>10000</v>
      </c>
      <c r="D60" s="410">
        <v>10000</v>
      </c>
      <c r="E60" s="410"/>
      <c r="F60" s="411"/>
    </row>
    <row r="61" spans="1:6" ht="15" customHeight="1">
      <c r="A61" s="422"/>
      <c r="B61" s="652" t="s">
        <v>503</v>
      </c>
      <c r="C61" s="654">
        <v>13330</v>
      </c>
      <c r="D61" s="654">
        <v>13330</v>
      </c>
      <c r="E61" s="654"/>
      <c r="F61" s="659"/>
    </row>
    <row r="62" spans="1:6" ht="15" customHeight="1" thickBot="1">
      <c r="A62" s="423" t="s">
        <v>93</v>
      </c>
      <c r="B62" s="653"/>
      <c r="C62" s="655"/>
      <c r="D62" s="655"/>
      <c r="E62" s="655"/>
      <c r="F62" s="661"/>
    </row>
    <row r="63" spans="1:6" ht="15" customHeight="1" thickBot="1">
      <c r="A63" s="421" t="s">
        <v>95</v>
      </c>
      <c r="B63" s="412" t="s">
        <v>504</v>
      </c>
      <c r="C63" s="382">
        <v>130900</v>
      </c>
      <c r="D63" s="382">
        <v>130900</v>
      </c>
      <c r="E63" s="382"/>
      <c r="F63" s="413"/>
    </row>
    <row r="64" spans="1:6" ht="29.25" customHeight="1" thickBot="1">
      <c r="A64" s="421" t="s">
        <v>97</v>
      </c>
      <c r="B64" s="403" t="s">
        <v>427</v>
      </c>
      <c r="C64" s="406">
        <v>19126</v>
      </c>
      <c r="D64" s="406">
        <v>19126</v>
      </c>
      <c r="E64" s="406"/>
      <c r="F64" s="407"/>
    </row>
    <row r="65" spans="1:6" ht="15" customHeight="1">
      <c r="A65" s="378" t="s">
        <v>98</v>
      </c>
      <c r="B65" s="400" t="s">
        <v>198</v>
      </c>
      <c r="C65" s="418"/>
      <c r="D65" s="419"/>
      <c r="E65" s="419"/>
      <c r="F65" s="420"/>
    </row>
    <row r="66" spans="1:6" ht="15" customHeight="1">
      <c r="A66" s="381"/>
      <c r="B66" s="401" t="s">
        <v>490</v>
      </c>
      <c r="C66" s="408">
        <v>3000</v>
      </c>
      <c r="D66" s="408">
        <v>3000</v>
      </c>
      <c r="E66" s="408"/>
      <c r="F66" s="414"/>
    </row>
    <row r="67" spans="1:6" ht="25.5" customHeight="1">
      <c r="A67" s="381"/>
      <c r="B67" s="656" t="s">
        <v>491</v>
      </c>
      <c r="C67" s="658">
        <v>3100</v>
      </c>
      <c r="D67" s="658">
        <v>3100</v>
      </c>
      <c r="E67" s="658"/>
      <c r="F67" s="663"/>
    </row>
    <row r="68" spans="1:6" ht="15" customHeight="1">
      <c r="A68" s="381"/>
      <c r="B68" s="656"/>
      <c r="C68" s="658"/>
      <c r="D68" s="658"/>
      <c r="E68" s="658"/>
      <c r="F68" s="663"/>
    </row>
    <row r="69" spans="1:6" ht="22.5" customHeight="1">
      <c r="A69" s="381"/>
      <c r="B69" s="402" t="s">
        <v>492</v>
      </c>
      <c r="C69" s="415">
        <v>11000</v>
      </c>
      <c r="D69" s="408">
        <v>11000</v>
      </c>
      <c r="E69" s="408"/>
      <c r="F69" s="416"/>
    </row>
    <row r="70" spans="1:6" ht="15" customHeight="1">
      <c r="A70" s="381"/>
      <c r="B70" s="402" t="s">
        <v>493</v>
      </c>
      <c r="C70" s="408">
        <v>10500</v>
      </c>
      <c r="D70" s="408">
        <v>12500</v>
      </c>
      <c r="E70" s="408"/>
      <c r="F70" s="409"/>
    </row>
    <row r="71" spans="1:6" ht="15" customHeight="1">
      <c r="A71" s="381"/>
      <c r="B71" s="402" t="s">
        <v>494</v>
      </c>
      <c r="C71" s="408">
        <v>1500</v>
      </c>
      <c r="D71" s="408">
        <v>1500</v>
      </c>
      <c r="E71" s="408"/>
      <c r="F71" s="409"/>
    </row>
    <row r="72" spans="1:7" ht="17.25" customHeight="1" thickBot="1">
      <c r="A72" s="383"/>
      <c r="B72" s="402" t="s">
        <v>495</v>
      </c>
      <c r="C72" s="410">
        <v>2800</v>
      </c>
      <c r="D72" s="410">
        <v>2800</v>
      </c>
      <c r="E72" s="410"/>
      <c r="F72" s="411"/>
      <c r="G72" s="56"/>
    </row>
    <row r="73" spans="1:7" ht="26.25" customHeight="1" thickBot="1">
      <c r="A73" s="351" t="s">
        <v>101</v>
      </c>
      <c r="B73" s="417" t="s">
        <v>496</v>
      </c>
      <c r="C73" s="404">
        <v>60000</v>
      </c>
      <c r="D73" s="404">
        <v>60000</v>
      </c>
      <c r="E73" s="404"/>
      <c r="F73" s="411"/>
      <c r="G73" s="56"/>
    </row>
    <row r="74" spans="1:7" ht="17.25" customHeight="1" thickBot="1">
      <c r="A74" s="351" t="s">
        <v>187</v>
      </c>
      <c r="B74" s="657" t="s">
        <v>497</v>
      </c>
      <c r="C74" s="651">
        <v>1680</v>
      </c>
      <c r="D74" s="651">
        <v>1680</v>
      </c>
      <c r="E74" s="651"/>
      <c r="F74" s="662"/>
      <c r="G74" s="56"/>
    </row>
    <row r="75" spans="1:7" ht="11.25" customHeight="1" thickBot="1">
      <c r="A75" s="351"/>
      <c r="B75" s="657"/>
      <c r="C75" s="651"/>
      <c r="D75" s="651"/>
      <c r="E75" s="651"/>
      <c r="F75" s="662"/>
      <c r="G75" s="56"/>
    </row>
    <row r="76" spans="1:7" ht="17.25" customHeight="1" thickBot="1">
      <c r="A76" s="351" t="s">
        <v>188</v>
      </c>
      <c r="B76" s="403" t="s">
        <v>191</v>
      </c>
      <c r="C76" s="404">
        <v>74563</v>
      </c>
      <c r="D76" s="404">
        <v>74563</v>
      </c>
      <c r="E76" s="404"/>
      <c r="F76" s="405"/>
      <c r="G76" s="56"/>
    </row>
    <row r="77" spans="1:7" ht="17.25" customHeight="1" thickBot="1">
      <c r="A77" s="351" t="s">
        <v>189</v>
      </c>
      <c r="B77" s="403" t="s">
        <v>498</v>
      </c>
      <c r="C77" s="404">
        <v>960</v>
      </c>
      <c r="D77" s="404">
        <v>960</v>
      </c>
      <c r="E77" s="404"/>
      <c r="F77" s="405"/>
      <c r="G77" s="56"/>
    </row>
    <row r="78" spans="1:7" ht="17.25" customHeight="1" thickBot="1">
      <c r="A78" s="351" t="s">
        <v>192</v>
      </c>
      <c r="B78" s="403" t="s">
        <v>499</v>
      </c>
      <c r="C78" s="404">
        <v>8000</v>
      </c>
      <c r="D78" s="404">
        <v>8000</v>
      </c>
      <c r="E78" s="404"/>
      <c r="F78" s="405"/>
      <c r="G78" s="56"/>
    </row>
    <row r="79" spans="1:7" ht="17.25" customHeight="1" thickBot="1">
      <c r="A79" s="351" t="s">
        <v>193</v>
      </c>
      <c r="B79" s="403" t="s">
        <v>386</v>
      </c>
      <c r="C79" s="404">
        <v>1000</v>
      </c>
      <c r="D79" s="404">
        <v>1000</v>
      </c>
      <c r="E79" s="404"/>
      <c r="F79" s="405"/>
      <c r="G79" s="56"/>
    </row>
    <row r="80" spans="1:7" ht="17.25" customHeight="1" thickBot="1">
      <c r="A80" s="351" t="s">
        <v>194</v>
      </c>
      <c r="B80" s="403" t="s">
        <v>429</v>
      </c>
      <c r="C80" s="404">
        <v>800</v>
      </c>
      <c r="D80" s="404">
        <v>800</v>
      </c>
      <c r="E80" s="404"/>
      <c r="F80" s="405"/>
      <c r="G80" s="56"/>
    </row>
    <row r="81" spans="1:7" ht="17.25" customHeight="1" thickBot="1">
      <c r="A81" s="351" t="s">
        <v>195</v>
      </c>
      <c r="B81" s="657" t="s">
        <v>500</v>
      </c>
      <c r="C81" s="651">
        <v>4100</v>
      </c>
      <c r="D81" s="651">
        <v>4100</v>
      </c>
      <c r="E81" s="651"/>
      <c r="F81" s="662"/>
      <c r="G81" s="56"/>
    </row>
    <row r="82" spans="1:7" ht="17.25" customHeight="1" thickBot="1">
      <c r="A82" s="351"/>
      <c r="B82" s="657"/>
      <c r="C82" s="651"/>
      <c r="D82" s="651"/>
      <c r="E82" s="651"/>
      <c r="F82" s="662"/>
      <c r="G82" s="56"/>
    </row>
    <row r="83" spans="1:7" ht="17.25" customHeight="1" thickBot="1">
      <c r="A83" s="351" t="s">
        <v>212</v>
      </c>
      <c r="B83" s="432" t="s">
        <v>507</v>
      </c>
      <c r="C83" s="404">
        <v>650</v>
      </c>
      <c r="D83" s="404">
        <v>650</v>
      </c>
      <c r="E83" s="404"/>
      <c r="F83" s="405"/>
      <c r="G83" s="56"/>
    </row>
    <row r="84" spans="1:7" ht="17.25" customHeight="1" thickBot="1">
      <c r="A84" s="351" t="s">
        <v>319</v>
      </c>
      <c r="B84" s="403" t="s">
        <v>501</v>
      </c>
      <c r="C84" s="404">
        <v>20000</v>
      </c>
      <c r="D84" s="404">
        <v>20000</v>
      </c>
      <c r="E84" s="404"/>
      <c r="F84" s="405"/>
      <c r="G84" s="56"/>
    </row>
    <row r="85" spans="1:7" ht="17.25" customHeight="1" thickBot="1">
      <c r="A85" s="351" t="s">
        <v>323</v>
      </c>
      <c r="B85" s="403" t="s">
        <v>567</v>
      </c>
      <c r="C85" s="404"/>
      <c r="D85" s="404">
        <v>3539</v>
      </c>
      <c r="E85" s="404"/>
      <c r="F85" s="405"/>
      <c r="G85" s="56"/>
    </row>
    <row r="86" spans="1:7" ht="17.25" customHeight="1" thickBot="1">
      <c r="A86" s="351" t="s">
        <v>582</v>
      </c>
      <c r="B86" s="403" t="s">
        <v>583</v>
      </c>
      <c r="C86" s="404"/>
      <c r="D86" s="404">
        <v>2440</v>
      </c>
      <c r="E86" s="404"/>
      <c r="F86" s="405"/>
      <c r="G86" s="56"/>
    </row>
    <row r="87" spans="1:6" ht="15" customHeight="1" thickBot="1">
      <c r="A87" s="348"/>
      <c r="B87" s="164"/>
      <c r="C87" s="343">
        <f>SUM(C47:C84)</f>
        <v>2502729</v>
      </c>
      <c r="D87" s="343">
        <f>SUM(D47:D86)</f>
        <v>2541708</v>
      </c>
      <c r="E87" s="343"/>
      <c r="F87" s="344"/>
    </row>
    <row r="88" ht="26.25" customHeight="1"/>
    <row r="89" spans="3:5" ht="27.75" customHeight="1">
      <c r="C89" s="152"/>
      <c r="D89" s="152"/>
      <c r="E89" s="152"/>
    </row>
    <row r="90" ht="15" customHeight="1">
      <c r="E90" s="152"/>
    </row>
    <row r="91" ht="15" customHeight="1">
      <c r="D91" s="152"/>
    </row>
    <row r="92" ht="27.75" customHeight="1"/>
    <row r="93" ht="24.75" customHeight="1"/>
    <row r="94" ht="20.25" customHeight="1"/>
    <row r="95" ht="15" customHeight="1"/>
    <row r="96" ht="15" customHeight="1"/>
    <row r="97" ht="15" customHeight="1"/>
    <row r="98" ht="30" customHeight="1"/>
    <row r="99" ht="15" customHeight="1"/>
    <row r="100" ht="15" customHeight="1"/>
    <row r="101" ht="15" customHeight="1"/>
    <row r="102" ht="40.5" customHeight="1"/>
    <row r="103" ht="15" customHeight="1"/>
    <row r="104" ht="41.2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21" customHeight="1"/>
    <row r="112" ht="15" customHeight="1"/>
    <row r="113" ht="13.5" customHeight="1"/>
    <row r="114" ht="12.75" customHeight="1"/>
    <row r="115" ht="15.75" customHeight="1"/>
    <row r="116" ht="40.5" customHeight="1"/>
    <row r="117" ht="15" customHeight="1"/>
    <row r="118" ht="41.2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30" customHeight="1"/>
    <row r="135" ht="30" customHeight="1"/>
    <row r="136" ht="30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52">
    <mergeCell ref="A5:D5"/>
    <mergeCell ref="A4:D4"/>
    <mergeCell ref="B26:D27"/>
    <mergeCell ref="A1:D1"/>
    <mergeCell ref="A2:D2"/>
    <mergeCell ref="B17:F17"/>
    <mergeCell ref="A26:A27"/>
    <mergeCell ref="B8:D8"/>
    <mergeCell ref="A3:D3"/>
    <mergeCell ref="F81:F82"/>
    <mergeCell ref="D48:D50"/>
    <mergeCell ref="E48:E50"/>
    <mergeCell ref="A50:A52"/>
    <mergeCell ref="B46:F46"/>
    <mergeCell ref="F48:F50"/>
    <mergeCell ref="D51:D53"/>
    <mergeCell ref="E51:E53"/>
    <mergeCell ref="F51:F53"/>
    <mergeCell ref="C48:C50"/>
    <mergeCell ref="F56:F57"/>
    <mergeCell ref="F58:F59"/>
    <mergeCell ref="D61:D62"/>
    <mergeCell ref="E61:E62"/>
    <mergeCell ref="F61:F62"/>
    <mergeCell ref="D74:D75"/>
    <mergeCell ref="E74:E75"/>
    <mergeCell ref="F74:F75"/>
    <mergeCell ref="E67:E68"/>
    <mergeCell ref="F67:F68"/>
    <mergeCell ref="D58:D59"/>
    <mergeCell ref="E58:E59"/>
    <mergeCell ref="C67:C68"/>
    <mergeCell ref="D67:D68"/>
    <mergeCell ref="B81:B82"/>
    <mergeCell ref="D56:D57"/>
    <mergeCell ref="E56:E57"/>
    <mergeCell ref="D81:D82"/>
    <mergeCell ref="E81:E82"/>
    <mergeCell ref="B61:B62"/>
    <mergeCell ref="C61:C62"/>
    <mergeCell ref="C81:C82"/>
    <mergeCell ref="B67:B68"/>
    <mergeCell ref="C74:C75"/>
    <mergeCell ref="B74:B75"/>
    <mergeCell ref="A56:A58"/>
    <mergeCell ref="B48:B50"/>
    <mergeCell ref="B51:B53"/>
    <mergeCell ref="B56:B57"/>
    <mergeCell ref="B58:B59"/>
    <mergeCell ref="C56:C57"/>
    <mergeCell ref="C58:C59"/>
    <mergeCell ref="C51:C5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3" manualBreakCount="3">
    <brk id="22" max="255" man="1"/>
    <brk id="43" max="255" man="1"/>
    <brk id="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24"/>
  <sheetViews>
    <sheetView zoomScalePageLayoutView="0" workbookViewId="0" topLeftCell="A7">
      <selection activeCell="A3" sqref="A3:F3"/>
    </sheetView>
  </sheetViews>
  <sheetFormatPr defaultColWidth="9.140625" defaultRowHeight="12.75"/>
  <cols>
    <col min="2" max="2" width="38.140625" style="0" customWidth="1"/>
    <col min="3" max="3" width="20.140625" style="0" customWidth="1"/>
    <col min="4" max="4" width="18.8515625" style="0" customWidth="1"/>
    <col min="5" max="5" width="0" style="0" hidden="1" customWidth="1"/>
    <col min="6" max="6" width="11.28125" style="0" hidden="1" customWidth="1"/>
  </cols>
  <sheetData>
    <row r="1" spans="1:6" ht="12" customHeight="1">
      <c r="A1" s="612" t="s">
        <v>221</v>
      </c>
      <c r="B1" s="612"/>
      <c r="C1" s="612"/>
      <c r="D1" s="612"/>
      <c r="E1" s="612"/>
      <c r="F1" s="612"/>
    </row>
    <row r="2" spans="1:6" ht="12" customHeight="1">
      <c r="A2" s="625" t="s">
        <v>573</v>
      </c>
      <c r="B2" s="625"/>
      <c r="C2" s="625"/>
      <c r="D2" s="625"/>
      <c r="E2" s="625"/>
      <c r="F2" s="625"/>
    </row>
    <row r="3" spans="1:6" ht="12" customHeight="1">
      <c r="A3" s="625" t="s">
        <v>466</v>
      </c>
      <c r="B3" s="625"/>
      <c r="C3" s="625"/>
      <c r="D3" s="625"/>
      <c r="E3" s="625"/>
      <c r="F3" s="625"/>
    </row>
    <row r="4" spans="1:6" ht="12" customHeight="1" thickBot="1">
      <c r="A4" s="681" t="s">
        <v>222</v>
      </c>
      <c r="B4" s="681"/>
      <c r="C4" s="681"/>
      <c r="D4" s="681"/>
      <c r="E4" s="681"/>
      <c r="F4" s="681"/>
    </row>
    <row r="5" spans="1:6" ht="12" customHeight="1" thickBot="1" thickTop="1">
      <c r="A5" s="682" t="s">
        <v>393</v>
      </c>
      <c r="B5" s="682"/>
      <c r="C5" s="682"/>
      <c r="D5" s="682"/>
      <c r="E5" s="201"/>
      <c r="F5" s="201"/>
    </row>
    <row r="6" spans="1:6" ht="55.5" customHeight="1" thickBot="1" thickTop="1">
      <c r="A6" s="349" t="s">
        <v>183</v>
      </c>
      <c r="B6" s="51" t="s">
        <v>184</v>
      </c>
      <c r="C6" s="51" t="s">
        <v>441</v>
      </c>
      <c r="D6" s="157" t="s">
        <v>561</v>
      </c>
      <c r="E6" s="51"/>
      <c r="F6" s="52"/>
    </row>
    <row r="7" spans="1:6" ht="12" customHeight="1" thickBot="1">
      <c r="A7" s="163"/>
      <c r="B7" s="162"/>
      <c r="C7" s="162"/>
      <c r="D7" s="162"/>
      <c r="E7" s="162"/>
      <c r="F7" s="53"/>
    </row>
    <row r="8" spans="1:6" ht="21.75" customHeight="1" thickBot="1">
      <c r="A8" s="165" t="s">
        <v>196</v>
      </c>
      <c r="B8" s="678" t="s">
        <v>197</v>
      </c>
      <c r="C8" s="679"/>
      <c r="D8" s="679"/>
      <c r="E8" s="679"/>
      <c r="F8" s="680"/>
    </row>
    <row r="9" spans="1:6" ht="29.25" customHeight="1">
      <c r="A9" s="505" t="s">
        <v>5</v>
      </c>
      <c r="B9" s="508" t="s">
        <v>431</v>
      </c>
      <c r="C9" s="509">
        <v>20370</v>
      </c>
      <c r="D9" s="510"/>
      <c r="E9" s="510"/>
      <c r="F9" s="511"/>
    </row>
    <row r="10" spans="1:6" ht="23.25" customHeight="1">
      <c r="A10" s="505" t="s">
        <v>9</v>
      </c>
      <c r="B10" s="512" t="s">
        <v>432</v>
      </c>
      <c r="C10" s="208">
        <v>19000</v>
      </c>
      <c r="D10" s="208">
        <v>19000</v>
      </c>
      <c r="E10" s="208"/>
      <c r="F10" s="209"/>
    </row>
    <row r="11" spans="1:6" ht="28.5" customHeight="1">
      <c r="A11" s="505" t="s">
        <v>80</v>
      </c>
      <c r="B11" s="513" t="s">
        <v>508</v>
      </c>
      <c r="C11" s="352">
        <v>180</v>
      </c>
      <c r="D11" s="352">
        <v>180</v>
      </c>
      <c r="E11" s="208"/>
      <c r="F11" s="209"/>
    </row>
    <row r="12" spans="1:6" ht="32.25" customHeight="1">
      <c r="A12" s="505" t="s">
        <v>83</v>
      </c>
      <c r="B12" s="513" t="s">
        <v>509</v>
      </c>
      <c r="C12" s="352">
        <v>3200</v>
      </c>
      <c r="D12" s="352">
        <v>3200</v>
      </c>
      <c r="E12" s="208"/>
      <c r="F12" s="209"/>
    </row>
    <row r="13" spans="1:6" ht="30.75" customHeight="1">
      <c r="A13" s="505" t="s">
        <v>84</v>
      </c>
      <c r="B13" s="513" t="s">
        <v>510</v>
      </c>
      <c r="C13" s="352">
        <v>1450</v>
      </c>
      <c r="D13" s="352">
        <v>2900</v>
      </c>
      <c r="E13" s="208"/>
      <c r="F13" s="209"/>
    </row>
    <row r="14" spans="1:6" ht="34.5" customHeight="1">
      <c r="A14" s="505" t="s">
        <v>86</v>
      </c>
      <c r="B14" s="513" t="s">
        <v>511</v>
      </c>
      <c r="C14" s="352">
        <v>1400</v>
      </c>
      <c r="D14" s="352">
        <v>1400</v>
      </c>
      <c r="E14" s="208"/>
      <c r="F14" s="209"/>
    </row>
    <row r="15" spans="1:6" ht="23.25" customHeight="1">
      <c r="A15" s="516" t="s">
        <v>88</v>
      </c>
      <c r="B15" s="676" t="s">
        <v>512</v>
      </c>
      <c r="C15" s="677">
        <v>900</v>
      </c>
      <c r="D15" s="677">
        <v>900</v>
      </c>
      <c r="E15" s="208"/>
      <c r="F15" s="209"/>
    </row>
    <row r="16" spans="1:6" ht="23.25" customHeight="1">
      <c r="A16" s="517"/>
      <c r="B16" s="676"/>
      <c r="C16" s="677"/>
      <c r="D16" s="677"/>
      <c r="E16" s="208"/>
      <c r="F16" s="209"/>
    </row>
    <row r="17" spans="1:6" ht="35.25" customHeight="1">
      <c r="A17" s="505" t="s">
        <v>90</v>
      </c>
      <c r="B17" s="513" t="s">
        <v>513</v>
      </c>
      <c r="C17" s="352">
        <v>14200</v>
      </c>
      <c r="D17" s="352">
        <v>14200</v>
      </c>
      <c r="E17" s="208"/>
      <c r="F17" s="209"/>
    </row>
    <row r="18" spans="1:6" ht="23.25" customHeight="1">
      <c r="A18" s="505" t="s">
        <v>93</v>
      </c>
      <c r="B18" s="513" t="s">
        <v>514</v>
      </c>
      <c r="C18" s="352">
        <v>3400</v>
      </c>
      <c r="D18" s="352">
        <v>3400</v>
      </c>
      <c r="E18" s="208"/>
      <c r="F18" s="209"/>
    </row>
    <row r="19" spans="1:10" ht="17.25" customHeight="1">
      <c r="A19" s="505" t="s">
        <v>95</v>
      </c>
      <c r="B19" s="99" t="s">
        <v>430</v>
      </c>
      <c r="C19" s="352">
        <v>4800</v>
      </c>
      <c r="D19" s="352">
        <v>4800</v>
      </c>
      <c r="E19" s="212"/>
      <c r="F19" s="333"/>
      <c r="J19" s="152"/>
    </row>
    <row r="20" spans="1:10" ht="17.25" customHeight="1">
      <c r="A20" s="506" t="s">
        <v>97</v>
      </c>
      <c r="B20" s="99" t="s">
        <v>542</v>
      </c>
      <c r="C20" s="352">
        <v>8100</v>
      </c>
      <c r="D20" s="352">
        <v>8100</v>
      </c>
      <c r="E20" s="212"/>
      <c r="F20" s="333"/>
      <c r="J20" s="152"/>
    </row>
    <row r="21" spans="1:10" ht="17.25" customHeight="1">
      <c r="A21" s="506" t="s">
        <v>98</v>
      </c>
      <c r="B21" s="593" t="s">
        <v>564</v>
      </c>
      <c r="C21" s="594"/>
      <c r="D21" s="594">
        <v>6900</v>
      </c>
      <c r="E21" s="595"/>
      <c r="F21" s="596"/>
      <c r="J21" s="152"/>
    </row>
    <row r="22" spans="1:10" ht="27" customHeight="1">
      <c r="A22" s="506" t="s">
        <v>101</v>
      </c>
      <c r="B22" s="593" t="s">
        <v>565</v>
      </c>
      <c r="C22" s="594"/>
      <c r="D22" s="594">
        <v>4120</v>
      </c>
      <c r="E22" s="595"/>
      <c r="F22" s="596"/>
      <c r="J22" s="152"/>
    </row>
    <row r="23" spans="1:10" ht="17.25" customHeight="1">
      <c r="A23" s="506" t="s">
        <v>187</v>
      </c>
      <c r="B23" s="593" t="s">
        <v>566</v>
      </c>
      <c r="C23" s="594"/>
      <c r="D23" s="594">
        <v>12000</v>
      </c>
      <c r="E23" s="595"/>
      <c r="F23" s="596"/>
      <c r="J23" s="152"/>
    </row>
    <row r="24" spans="1:6" ht="17.25" customHeight="1" thickBot="1">
      <c r="A24" s="507"/>
      <c r="B24" s="210" t="s">
        <v>100</v>
      </c>
      <c r="C24" s="211">
        <f>SUM(C9:C20)</f>
        <v>77000</v>
      </c>
      <c r="D24" s="211">
        <f>SUM(D9:D23)</f>
        <v>81100</v>
      </c>
      <c r="E24" s="211"/>
      <c r="F24" s="350"/>
    </row>
    <row r="25" ht="12" customHeight="1"/>
  </sheetData>
  <sheetProtection/>
  <mergeCells count="9">
    <mergeCell ref="B15:B16"/>
    <mergeCell ref="C15:C16"/>
    <mergeCell ref="D15:D16"/>
    <mergeCell ref="A1:F1"/>
    <mergeCell ref="B8:F8"/>
    <mergeCell ref="A2:F2"/>
    <mergeCell ref="A4:F4"/>
    <mergeCell ref="A3:F3"/>
    <mergeCell ref="A5:D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zoomScalePageLayoutView="0" workbookViewId="0" topLeftCell="A16">
      <selection activeCell="F36" sqref="F36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9.00390625" style="0" customWidth="1"/>
    <col min="4" max="4" width="8.00390625" style="0" customWidth="1"/>
    <col min="5" max="5" width="8.140625" style="0" customWidth="1"/>
    <col min="6" max="6" width="9.7109375" style="0" customWidth="1"/>
  </cols>
  <sheetData>
    <row r="1" spans="1:8" ht="12.75">
      <c r="A1" s="612" t="s">
        <v>518</v>
      </c>
      <c r="B1" s="612"/>
      <c r="C1" s="612"/>
      <c r="D1" s="612"/>
      <c r="E1" s="612"/>
      <c r="F1" s="612"/>
      <c r="G1" s="612"/>
      <c r="H1" s="612"/>
    </row>
    <row r="2" spans="1:5" ht="12.75">
      <c r="A2" s="17"/>
      <c r="B2" s="18"/>
      <c r="C2" s="18"/>
      <c r="D2" s="18"/>
      <c r="E2" s="18"/>
    </row>
    <row r="3" spans="1:8" ht="12.75">
      <c r="A3" s="625" t="s">
        <v>574</v>
      </c>
      <c r="B3" s="625"/>
      <c r="C3" s="625"/>
      <c r="D3" s="625"/>
      <c r="E3" s="625"/>
      <c r="F3" s="625"/>
      <c r="G3" s="625"/>
      <c r="H3" s="625"/>
    </row>
    <row r="4" spans="1:8" ht="12.75">
      <c r="A4" s="625" t="s">
        <v>275</v>
      </c>
      <c r="B4" s="625"/>
      <c r="C4" s="625"/>
      <c r="D4" s="625"/>
      <c r="E4" s="625"/>
      <c r="F4" s="625"/>
      <c r="G4" s="625"/>
      <c r="H4" s="625"/>
    </row>
    <row r="5" spans="1:8" ht="12.75">
      <c r="A5" s="625" t="s">
        <v>276</v>
      </c>
      <c r="B5" s="625"/>
      <c r="C5" s="625"/>
      <c r="D5" s="625"/>
      <c r="E5" s="625"/>
      <c r="F5" s="625"/>
      <c r="G5" s="625"/>
      <c r="H5" s="625"/>
    </row>
    <row r="6" spans="1:8" ht="12.75">
      <c r="A6" s="625" t="s">
        <v>519</v>
      </c>
      <c r="B6" s="625"/>
      <c r="C6" s="625"/>
      <c r="D6" s="625"/>
      <c r="E6" s="625"/>
      <c r="F6" s="625"/>
      <c r="G6" s="625"/>
      <c r="H6" s="625"/>
    </row>
    <row r="7" spans="1:8" ht="13.5" thickBot="1">
      <c r="A7" s="686" t="s">
        <v>292</v>
      </c>
      <c r="B7" s="686"/>
      <c r="C7" s="686"/>
      <c r="D7" s="686"/>
      <c r="E7" s="686"/>
      <c r="F7" s="686"/>
      <c r="G7" s="686"/>
      <c r="H7" s="686"/>
    </row>
    <row r="8" spans="1:8" ht="30" customHeight="1">
      <c r="A8" s="189" t="s">
        <v>117</v>
      </c>
      <c r="B8" s="683" t="s">
        <v>278</v>
      </c>
      <c r="C8" s="189" t="s">
        <v>562</v>
      </c>
      <c r="D8" s="189" t="s">
        <v>521</v>
      </c>
      <c r="E8" s="189" t="s">
        <v>522</v>
      </c>
      <c r="F8" s="189" t="s">
        <v>562</v>
      </c>
      <c r="G8" s="189" t="s">
        <v>521</v>
      </c>
      <c r="H8" s="189" t="s">
        <v>522</v>
      </c>
    </row>
    <row r="9" spans="1:8" ht="41.25" customHeight="1" thickBot="1">
      <c r="A9" s="188" t="s">
        <v>277</v>
      </c>
      <c r="B9" s="684"/>
      <c r="C9" s="188" t="s">
        <v>577</v>
      </c>
      <c r="D9" s="188" t="s">
        <v>578</v>
      </c>
      <c r="E9" s="188" t="s">
        <v>578</v>
      </c>
      <c r="F9" s="188" t="s">
        <v>575</v>
      </c>
      <c r="G9" s="188" t="s">
        <v>576</v>
      </c>
      <c r="H9" s="188" t="s">
        <v>576</v>
      </c>
    </row>
    <row r="10" spans="1:8" ht="33.75" customHeight="1">
      <c r="A10" s="207" t="s">
        <v>5</v>
      </c>
      <c r="B10" s="360" t="s">
        <v>279</v>
      </c>
      <c r="C10" s="361">
        <v>44</v>
      </c>
      <c r="D10" s="360">
        <v>40</v>
      </c>
      <c r="E10" s="360">
        <v>4</v>
      </c>
      <c r="F10" s="361">
        <v>44</v>
      </c>
      <c r="G10" s="360">
        <v>40</v>
      </c>
      <c r="H10" s="360">
        <v>4</v>
      </c>
    </row>
    <row r="11" spans="1:8" ht="29.25" customHeight="1">
      <c r="A11" s="207" t="s">
        <v>9</v>
      </c>
      <c r="B11" s="25" t="s">
        <v>79</v>
      </c>
      <c r="C11" s="39">
        <v>120</v>
      </c>
      <c r="D11" s="25">
        <v>117</v>
      </c>
      <c r="E11" s="25">
        <v>3</v>
      </c>
      <c r="F11" s="39">
        <v>120</v>
      </c>
      <c r="G11" s="25">
        <v>117</v>
      </c>
      <c r="H11" s="25">
        <v>3</v>
      </c>
    </row>
    <row r="12" spans="1:8" ht="12.75">
      <c r="A12" s="629" t="s">
        <v>80</v>
      </c>
      <c r="B12" s="25" t="s">
        <v>280</v>
      </c>
      <c r="C12" s="39">
        <v>77</v>
      </c>
      <c r="D12" s="25">
        <v>76</v>
      </c>
      <c r="E12" s="25">
        <v>1</v>
      </c>
      <c r="F12" s="39">
        <v>77</v>
      </c>
      <c r="G12" s="25">
        <v>76</v>
      </c>
      <c r="H12" s="25">
        <v>1</v>
      </c>
    </row>
    <row r="13" spans="1:8" ht="12.75">
      <c r="A13" s="627"/>
      <c r="B13" s="25" t="s">
        <v>82</v>
      </c>
      <c r="C13" s="39">
        <v>15</v>
      </c>
      <c r="D13" s="25">
        <v>14</v>
      </c>
      <c r="E13" s="25">
        <v>1</v>
      </c>
      <c r="F13" s="39">
        <v>15</v>
      </c>
      <c r="G13" s="25">
        <v>14</v>
      </c>
      <c r="H13" s="25">
        <v>1</v>
      </c>
    </row>
    <row r="14" spans="1:8" ht="12.75">
      <c r="A14" s="627"/>
      <c r="B14" s="362" t="s">
        <v>387</v>
      </c>
      <c r="C14" s="39">
        <v>12</v>
      </c>
      <c r="D14" s="362">
        <v>12</v>
      </c>
      <c r="E14" s="362"/>
      <c r="F14" s="39">
        <v>12</v>
      </c>
      <c r="G14" s="362">
        <v>12</v>
      </c>
      <c r="H14" s="362"/>
    </row>
    <row r="15" spans="1:8" ht="12.75">
      <c r="A15" s="627"/>
      <c r="B15" s="368" t="s">
        <v>537</v>
      </c>
      <c r="C15" s="39">
        <v>47</v>
      </c>
      <c r="D15" s="25">
        <v>47</v>
      </c>
      <c r="E15" s="25"/>
      <c r="F15" s="39">
        <v>47</v>
      </c>
      <c r="G15" s="25">
        <v>47</v>
      </c>
      <c r="H15" s="25"/>
    </row>
    <row r="16" spans="1:8" ht="12.75">
      <c r="A16" s="628"/>
      <c r="B16" s="25" t="s">
        <v>281</v>
      </c>
      <c r="C16" s="39">
        <v>15</v>
      </c>
      <c r="D16" s="25">
        <v>15</v>
      </c>
      <c r="E16" s="25"/>
      <c r="F16" s="39">
        <v>15</v>
      </c>
      <c r="G16" s="25">
        <v>15</v>
      </c>
      <c r="H16" s="25"/>
    </row>
    <row r="17" spans="1:8" ht="12.75">
      <c r="A17" s="630" t="s">
        <v>83</v>
      </c>
      <c r="B17" s="25" t="s">
        <v>282</v>
      </c>
      <c r="C17" s="39">
        <v>71</v>
      </c>
      <c r="D17" s="25">
        <v>70</v>
      </c>
      <c r="E17" s="25">
        <v>1</v>
      </c>
      <c r="F17" s="39">
        <v>71</v>
      </c>
      <c r="G17" s="25">
        <v>70</v>
      </c>
      <c r="H17" s="25">
        <v>1</v>
      </c>
    </row>
    <row r="18" spans="1:8" ht="12.75">
      <c r="A18" s="630"/>
      <c r="B18" s="25" t="s">
        <v>388</v>
      </c>
      <c r="C18" s="39">
        <v>4</v>
      </c>
      <c r="D18" s="25">
        <v>2</v>
      </c>
      <c r="E18" s="25">
        <v>2</v>
      </c>
      <c r="F18" s="39">
        <v>4</v>
      </c>
      <c r="G18" s="25">
        <v>2</v>
      </c>
      <c r="H18" s="25">
        <v>2</v>
      </c>
    </row>
    <row r="19" spans="1:8" ht="12.75">
      <c r="A19" s="207" t="s">
        <v>84</v>
      </c>
      <c r="B19" s="25" t="s">
        <v>520</v>
      </c>
      <c r="C19" s="39">
        <v>44</v>
      </c>
      <c r="D19" s="25">
        <v>44</v>
      </c>
      <c r="E19" s="25"/>
      <c r="F19" s="39">
        <v>44</v>
      </c>
      <c r="G19" s="25">
        <v>44</v>
      </c>
      <c r="H19" s="25"/>
    </row>
    <row r="20" spans="1:8" ht="25.5">
      <c r="A20" s="207" t="s">
        <v>86</v>
      </c>
      <c r="B20" s="25" t="s">
        <v>283</v>
      </c>
      <c r="C20" s="39">
        <v>63</v>
      </c>
      <c r="D20" s="25">
        <v>63</v>
      </c>
      <c r="E20" s="25"/>
      <c r="F20" s="39">
        <v>63</v>
      </c>
      <c r="G20" s="25">
        <v>63</v>
      </c>
      <c r="H20" s="25"/>
    </row>
    <row r="21" spans="1:8" ht="12.75">
      <c r="A21" s="207" t="s">
        <v>88</v>
      </c>
      <c r="B21" s="25" t="s">
        <v>89</v>
      </c>
      <c r="C21" s="39">
        <v>23</v>
      </c>
      <c r="D21" s="25">
        <v>23</v>
      </c>
      <c r="E21" s="25"/>
      <c r="F21" s="39">
        <v>23</v>
      </c>
      <c r="G21" s="25">
        <v>23</v>
      </c>
      <c r="H21" s="25"/>
    </row>
    <row r="22" spans="1:8" ht="12.75">
      <c r="A22" s="629" t="s">
        <v>90</v>
      </c>
      <c r="B22" s="25" t="s">
        <v>284</v>
      </c>
      <c r="C22" s="39">
        <v>9</v>
      </c>
      <c r="D22" s="25">
        <v>6</v>
      </c>
      <c r="E22" s="25">
        <v>3</v>
      </c>
      <c r="F22" s="39">
        <v>9</v>
      </c>
      <c r="G22" s="25">
        <v>6</v>
      </c>
      <c r="H22" s="25">
        <v>3</v>
      </c>
    </row>
    <row r="23" spans="1:8" ht="12.75">
      <c r="A23" s="627"/>
      <c r="B23" s="25" t="s">
        <v>285</v>
      </c>
      <c r="C23" s="39">
        <v>4</v>
      </c>
      <c r="D23" s="25">
        <v>4</v>
      </c>
      <c r="E23" s="25"/>
      <c r="F23" s="39">
        <v>4</v>
      </c>
      <c r="G23" s="25">
        <v>4</v>
      </c>
      <c r="H23" s="25"/>
    </row>
    <row r="24" spans="1:8" ht="12.75">
      <c r="A24" s="627"/>
      <c r="B24" s="368" t="s">
        <v>539</v>
      </c>
      <c r="C24" s="39">
        <v>9</v>
      </c>
      <c r="D24" s="25">
        <v>8</v>
      </c>
      <c r="E24" s="25">
        <v>1</v>
      </c>
      <c r="F24" s="39">
        <v>9</v>
      </c>
      <c r="G24" s="25">
        <v>8</v>
      </c>
      <c r="H24" s="25">
        <v>1</v>
      </c>
    </row>
    <row r="25" spans="1:8" ht="12.75">
      <c r="A25" s="628"/>
      <c r="B25" s="25" t="s">
        <v>94</v>
      </c>
      <c r="C25" s="39">
        <v>5</v>
      </c>
      <c r="D25" s="25">
        <v>4</v>
      </c>
      <c r="E25" s="25">
        <v>1</v>
      </c>
      <c r="F25" s="39">
        <v>5</v>
      </c>
      <c r="G25" s="25">
        <v>4</v>
      </c>
      <c r="H25" s="25">
        <v>1</v>
      </c>
    </row>
    <row r="26" spans="1:8" ht="25.5">
      <c r="A26" s="207" t="s">
        <v>93</v>
      </c>
      <c r="B26" s="25" t="s">
        <v>286</v>
      </c>
      <c r="C26" s="39">
        <v>61</v>
      </c>
      <c r="D26" s="25">
        <v>61</v>
      </c>
      <c r="E26" s="25"/>
      <c r="F26" s="39">
        <v>61</v>
      </c>
      <c r="G26" s="25">
        <v>61</v>
      </c>
      <c r="H26" s="25"/>
    </row>
    <row r="27" spans="1:8" ht="25.5">
      <c r="A27" s="207">
        <v>10</v>
      </c>
      <c r="B27" s="25" t="s">
        <v>288</v>
      </c>
      <c r="C27" s="39">
        <v>9</v>
      </c>
      <c r="D27" s="25">
        <v>9</v>
      </c>
      <c r="E27" s="25"/>
      <c r="F27" s="39">
        <v>9</v>
      </c>
      <c r="G27" s="25">
        <v>9</v>
      </c>
      <c r="H27" s="25"/>
    </row>
    <row r="28" spans="1:8" ht="25.5">
      <c r="A28" s="370" t="s">
        <v>97</v>
      </c>
      <c r="B28" s="25" t="s">
        <v>291</v>
      </c>
      <c r="C28" s="39">
        <v>2</v>
      </c>
      <c r="D28" s="25">
        <v>2</v>
      </c>
      <c r="E28" s="25"/>
      <c r="F28" s="39">
        <v>2</v>
      </c>
      <c r="G28" s="25">
        <v>2</v>
      </c>
      <c r="H28" s="25"/>
    </row>
    <row r="29" spans="1:8" ht="12.75">
      <c r="A29" s="514" t="s">
        <v>540</v>
      </c>
      <c r="B29" s="25" t="s">
        <v>287</v>
      </c>
      <c r="C29" s="39">
        <v>421</v>
      </c>
      <c r="D29" s="25">
        <v>421</v>
      </c>
      <c r="E29" s="25"/>
      <c r="F29" s="39">
        <v>421</v>
      </c>
      <c r="G29" s="25">
        <v>421</v>
      </c>
      <c r="H29" s="25"/>
    </row>
    <row r="30" spans="1:8" ht="13.5" thickBot="1">
      <c r="A30" s="515" t="s">
        <v>101</v>
      </c>
      <c r="B30" s="359" t="s">
        <v>198</v>
      </c>
      <c r="C30" s="176">
        <v>77</v>
      </c>
      <c r="D30" s="359">
        <v>77</v>
      </c>
      <c r="E30" s="359"/>
      <c r="F30" s="176">
        <v>77</v>
      </c>
      <c r="G30" s="359">
        <v>77</v>
      </c>
      <c r="H30" s="359"/>
    </row>
    <row r="31" spans="1:8" ht="13.5" thickBot="1">
      <c r="A31" s="9"/>
      <c r="B31" s="19" t="s">
        <v>289</v>
      </c>
      <c r="C31" s="97">
        <f aca="true" t="shared" si="0" ref="C31:H31">SUM(C10:C30)</f>
        <v>1132</v>
      </c>
      <c r="D31" s="19">
        <f t="shared" si="0"/>
        <v>1115</v>
      </c>
      <c r="E31" s="19">
        <f t="shared" si="0"/>
        <v>17</v>
      </c>
      <c r="F31" s="97">
        <f t="shared" si="0"/>
        <v>1132</v>
      </c>
      <c r="G31" s="19">
        <f t="shared" si="0"/>
        <v>1115</v>
      </c>
      <c r="H31" s="19">
        <f t="shared" si="0"/>
        <v>17</v>
      </c>
    </row>
    <row r="32" spans="1:5" ht="12.75">
      <c r="A32" s="95"/>
      <c r="B32" s="18"/>
      <c r="C32" s="18"/>
      <c r="D32" s="18"/>
      <c r="E32" s="18"/>
    </row>
    <row r="33" spans="1:5" ht="12.75">
      <c r="A33" s="685" t="s">
        <v>290</v>
      </c>
      <c r="B33" s="685"/>
      <c r="C33" s="685"/>
      <c r="D33" s="685"/>
      <c r="E33" s="685"/>
    </row>
    <row r="34" spans="1:6" ht="12.75">
      <c r="A34" s="685"/>
      <c r="B34" s="685"/>
      <c r="C34" s="685"/>
      <c r="D34" s="685"/>
      <c r="E34" s="685"/>
      <c r="F34" s="46"/>
    </row>
    <row r="35" spans="1:6" ht="12.75">
      <c r="A35" s="168"/>
      <c r="B35" s="168"/>
      <c r="C35" s="168"/>
      <c r="D35" s="168"/>
      <c r="E35" s="168"/>
      <c r="F35" s="46"/>
    </row>
    <row r="36" spans="1:5" ht="13.5" thickBot="1">
      <c r="A36" s="95"/>
      <c r="B36" s="18"/>
      <c r="C36" s="18"/>
      <c r="D36" s="18"/>
      <c r="E36" s="18"/>
    </row>
    <row r="37" spans="1:5" ht="12.75">
      <c r="A37" s="96"/>
      <c r="B37" s="7" t="s">
        <v>390</v>
      </c>
      <c r="C37" s="7">
        <v>24</v>
      </c>
      <c r="D37" s="474"/>
      <c r="E37" s="474"/>
    </row>
    <row r="38" spans="1:5" ht="25.5">
      <c r="A38" s="96"/>
      <c r="B38" s="98" t="s">
        <v>283</v>
      </c>
      <c r="C38" s="98">
        <v>3</v>
      </c>
      <c r="D38" s="474"/>
      <c r="E38" s="474"/>
    </row>
    <row r="39" spans="1:5" ht="25.5">
      <c r="A39" s="96"/>
      <c r="B39" s="98" t="s">
        <v>288</v>
      </c>
      <c r="C39" s="98">
        <v>5</v>
      </c>
      <c r="D39" s="474"/>
      <c r="E39" s="474"/>
    </row>
    <row r="40" spans="1:5" ht="12.75">
      <c r="A40" s="96"/>
      <c r="B40" s="386" t="s">
        <v>287</v>
      </c>
      <c r="C40" s="98">
        <v>4</v>
      </c>
      <c r="D40" s="474"/>
      <c r="E40" s="474"/>
    </row>
    <row r="41" spans="1:5" ht="13.5" thickBot="1">
      <c r="A41" s="96"/>
      <c r="B41" s="386" t="s">
        <v>198</v>
      </c>
      <c r="C41" s="10">
        <v>3</v>
      </c>
      <c r="D41" s="474"/>
      <c r="E41" s="474"/>
    </row>
    <row r="42" spans="2:5" ht="13.5" thickBot="1">
      <c r="B42" s="496" t="s">
        <v>100</v>
      </c>
      <c r="C42" s="496">
        <f>SUM(C37:C41)</f>
        <v>39</v>
      </c>
      <c r="D42" s="495"/>
      <c r="E42" s="495"/>
    </row>
  </sheetData>
  <sheetProtection/>
  <mergeCells count="13">
    <mergeCell ref="A1:H1"/>
    <mergeCell ref="A4:H4"/>
    <mergeCell ref="A5:H5"/>
    <mergeCell ref="A6:H6"/>
    <mergeCell ref="A7:H7"/>
    <mergeCell ref="A3:H3"/>
    <mergeCell ref="B8:B9"/>
    <mergeCell ref="A33:E34"/>
    <mergeCell ref="A12:A14"/>
    <mergeCell ref="A15:A16"/>
    <mergeCell ref="A22:A23"/>
    <mergeCell ref="A24:A25"/>
    <mergeCell ref="A17:A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2009-02-11T08:49:17Z</cp:lastPrinted>
  <dcterms:created xsi:type="dcterms:W3CDTF">2005-07-21T07:39:34Z</dcterms:created>
  <dcterms:modified xsi:type="dcterms:W3CDTF">2010-09-03T06:37:11Z</dcterms:modified>
  <cp:category/>
  <cp:version/>
  <cp:contentType/>
  <cp:contentStatus/>
</cp:coreProperties>
</file>