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9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sz melléklet egyéb felújítás" sheetId="9" r:id="rId9"/>
    <sheet name="7. sz. melléklet létszám" sheetId="10" r:id="rId10"/>
    <sheet name="8.sz. melléklet EU támog" sheetId="11" r:id="rId11"/>
    <sheet name=" 9. sz. melléklet adott tám." sheetId="12" r:id="rId12"/>
    <sheet name="10.sz. melléklet ált. és céltar" sheetId="13" r:id="rId13"/>
    <sheet name="11.sz.melléklet többéves kih." sheetId="14" r:id="rId14"/>
    <sheet name="12.sz melléklet kisebbség" sheetId="15" r:id="rId15"/>
    <sheet name="13. sz.melléklet ütemterv" sheetId="16" r:id="rId16"/>
    <sheet name=" 14.sz. melléklet mérleg" sheetId="17" r:id="rId17"/>
    <sheet name="3.sz. tájékoztató kimutatás" sheetId="18" r:id="rId18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melléklet'!$A$1:$H$177</definedName>
  </definedNames>
  <calcPr fullCalcOnLoad="1"/>
</workbook>
</file>

<file path=xl/comments5.xml><?xml version="1.0" encoding="utf-8"?>
<comments xmlns="http://schemas.openxmlformats.org/spreadsheetml/2006/main">
  <authors>
    <author>Bereczk Bal?zs</author>
  </authors>
  <commentList>
    <comment ref="F51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E51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</commentList>
</comments>
</file>

<file path=xl/sharedStrings.xml><?xml version="1.0" encoding="utf-8"?>
<sst xmlns="http://schemas.openxmlformats.org/spreadsheetml/2006/main" count="1175" uniqueCount="660">
  <si>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</si>
  <si>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</si>
  <si>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</si>
  <si>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</si>
  <si>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</si>
  <si>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</si>
  <si>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</si>
  <si>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</si>
  <si>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</si>
  <si>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</si>
  <si>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</si>
  <si>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</si>
  <si>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</si>
  <si>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</si>
  <si>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</si>
  <si>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</si>
  <si>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</si>
  <si>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</si>
  <si>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</si>
  <si>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</si>
  <si>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</si>
  <si>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</si>
  <si>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</si>
  <si>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</si>
  <si>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</si>
  <si>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</si>
  <si>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</si>
  <si>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</si>
  <si>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</si>
  <si>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</si>
  <si>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</si>
  <si>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</si>
  <si>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</si>
  <si>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</si>
  <si>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</si>
  <si>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</si>
  <si>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</si>
  <si>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</si>
  <si>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Fejlesztési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</si>
  <si>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</si>
  <si>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</si>
  <si>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</si>
  <si>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</si>
  <si>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</si>
  <si>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</si>
  <si>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</si>
  <si>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</si>
  <si>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</si>
  <si>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</si>
  <si>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</si>
  <si>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</si>
  <si>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</si>
  <si>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</si>
  <si>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              Kölcsöntörlesztés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</si>
  <si>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</si>
  <si>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</si>
  <si>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</si>
  <si>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</si>
  <si>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</si>
  <si>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</si>
  <si>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</si>
  <si>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</si>
  <si>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</si>
  <si>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</si>
  <si>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</si>
  <si>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</si>
  <si>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</si>
  <si>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</si>
  <si>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</si>
  <si>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</si>
  <si>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</si>
  <si>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</si>
  <si>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</si>
  <si>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Kölcsöntörlesztés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</si>
  <si>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</si>
  <si>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</si>
  <si>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</si>
  <si>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</si>
  <si>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</si>
  <si>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</si>
  <si>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</si>
  <si>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</si>
  <si>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</si>
  <si>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</si>
  <si>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</si>
  <si>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</si>
  <si>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</si>
  <si>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</si>
  <si>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</si>
  <si>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- Nev. Tanácsadó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</si>
  <si>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</si>
  <si>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</si>
  <si>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</si>
  <si>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</si>
  <si>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</si>
  <si>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</si>
  <si>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</si>
  <si>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</si>
  <si>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</si>
  <si>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</si>
  <si>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</si>
  <si>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</si>
  <si>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</si>
  <si>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</si>
  <si>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</si>
  <si>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</si>
  <si>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</si>
  <si>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</si>
  <si>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</si>
  <si>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</si>
  <si>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</si>
  <si>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</si>
  <si>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</si>
  <si>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</si>
  <si>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</si>
  <si>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</si>
  <si>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</si>
  <si>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</si>
  <si>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</si>
  <si>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</si>
  <si>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</si>
  <si>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</si>
  <si>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</si>
  <si>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</si>
  <si>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</si>
  <si>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</si>
  <si>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</si>
  <si>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</si>
  <si>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</si>
  <si>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</si>
  <si>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</si>
  <si>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</si>
  <si>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</si>
  <si>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</si>
  <si>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</si>
  <si>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</si>
  <si>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</si>
  <si>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</si>
  <si>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</si>
  <si>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</si>
  <si>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</si>
  <si>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</si>
  <si>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</si>
  <si>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</si>
  <si>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</si>
  <si>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</si>
  <si>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</si>
  <si>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</si>
  <si>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</si>
  <si>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</si>
  <si>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</si>
  <si>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</si>
  <si>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</si>
  <si>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</si>
  <si>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</si>
  <si>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</si>
  <si>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</si>
  <si>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</si>
  <si>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</si>
  <si>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</si>
  <si>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</si>
  <si>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</si>
  <si>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</si>
  <si>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 xml:space="preserve">            Marcali fürdőért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</si>
  <si>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</si>
  <si>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</si>
  <si>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</si>
  <si>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</si>
  <si>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</si>
  <si>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</si>
  <si>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</si>
  <si>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</si>
  <si>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</si>
  <si>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Focisuli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</si>
  <si>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</si>
  <si>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</si>
  <si>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</si>
  <si>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</si>
  <si>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</si>
  <si>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</si>
  <si>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</si>
  <si>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</si>
  <si>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</si>
  <si>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</si>
  <si>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</si>
  <si>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</si>
  <si>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</si>
  <si>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</si>
  <si>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</si>
  <si>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</si>
  <si>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</si>
  <si>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</si>
  <si>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</si>
  <si>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</si>
  <si>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</si>
  <si>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</si>
  <si>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Sakk utánpótlás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</si>
  <si>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</si>
  <si>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</si>
  <si>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</si>
  <si>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</si>
  <si>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</si>
  <si>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</si>
  <si>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</si>
  <si>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Testépítő SE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</si>
  <si>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</si>
  <si>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</si>
  <si>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</si>
  <si>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</si>
  <si>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</si>
  <si>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</si>
  <si>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Ősz utca vége csapadékvíz rendezése</t>
  </si>
  <si>
    <t>KÖZLEKEDÉSI ÁGAZAT</t>
  </si>
  <si>
    <t>Táncsics utca aszfaltozása</t>
  </si>
  <si>
    <t>Bem utca aszfaltozása</t>
  </si>
  <si>
    <t>Nefelejcs utca aszfaltozása</t>
  </si>
  <si>
    <t>Dózsa és Ifjúság utca között szórt útépítés záró réteggel</t>
  </si>
  <si>
    <t>Fürdő Keleti oldalán út és csapadékvíz elvezető rendszer építése</t>
  </si>
  <si>
    <t>14.</t>
  </si>
  <si>
    <t>15.</t>
  </si>
  <si>
    <t>16.</t>
  </si>
  <si>
    <t>Közvilágítás kiépítése a Baglastól a Szigetvári utcáig a panelek déli oldalán található sétány mellett</t>
  </si>
  <si>
    <t>Csalogány utca közvilágítás tervezés, kiépítés</t>
  </si>
  <si>
    <t>Sportcsarnok keleti oldal közvilágítás</t>
  </si>
  <si>
    <t>Boronkai kultúrházzal szemben, valamint a keresztnél 3 db közvilágítási oszlop és fényforrás elhelyezése</t>
  </si>
  <si>
    <t>SZOCIÁLIS-, ÉS HUMÁN SZOLGÁLTATÁS, IGAZGATÁS</t>
  </si>
  <si>
    <t>Kórház rekonstrukció IV. ütem</t>
  </si>
  <si>
    <t xml:space="preserve">tervezés és kivitelezés 1.780.700 </t>
  </si>
  <si>
    <t>2004 évben 132.500</t>
  </si>
  <si>
    <t>2005 évben 786.250</t>
  </si>
  <si>
    <t>2006 évben 861.950</t>
  </si>
  <si>
    <t>Városközpont Barnamezős területének rehabilitációja</t>
  </si>
  <si>
    <t>E-közigazgatás kiépítése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</si>
  <si>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</si>
  <si>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</si>
  <si>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</si>
  <si>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</si>
  <si>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</si>
  <si>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</si>
  <si>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</si>
  <si>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</si>
  <si>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</si>
  <si>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Helytörténeti múzeum börtönszárny emeleti ablakok cseréje, felújítása</t>
  </si>
  <si>
    <t>Mikszáth iskola</t>
  </si>
  <si>
    <t>Központi támogatás</t>
  </si>
  <si>
    <t>Önkormányzati támogatás</t>
  </si>
  <si>
    <t>Munkaügyi Hivataltól átvett</t>
  </si>
  <si>
    <t>Romanap előkészítése</t>
  </si>
  <si>
    <t>Cigány tanulók ösztöndíj támogatása</t>
  </si>
  <si>
    <t>Személyi juttatás (1 fő)</t>
  </si>
  <si>
    <t>Munkaadót terh. jár.</t>
  </si>
  <si>
    <t>Pénzeszköz átadás (Boronka, Petőfi isk.)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</si>
  <si>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</si>
  <si>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</si>
  <si>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</si>
  <si>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</si>
  <si>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</si>
  <si>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</si>
  <si>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</si>
  <si>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</si>
  <si>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Telefondíj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</si>
  <si>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</si>
  <si>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</si>
  <si>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</si>
  <si>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</si>
  <si>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</si>
  <si>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</si>
  <si>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</si>
  <si>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</si>
  <si>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</si>
  <si>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</si>
  <si>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</si>
  <si>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</si>
  <si>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</si>
  <si>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</si>
  <si>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</si>
  <si>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</si>
  <si>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</si>
  <si>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</si>
  <si>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</si>
  <si>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</si>
  <si>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Marcali Városi Önkormányzat 2006. évi bevételeiről és kiadásairól</t>
  </si>
  <si>
    <t>Marcali Városi Önkormányzat Intézményeinek 2006. évi bevételeiről és kiadásairól</t>
  </si>
  <si>
    <t>Marcali Városi Önkormányzat Polgármesteri Hivatalának 2006. évi működési kiadásai</t>
  </si>
  <si>
    <t>Dél-Balatoni szennyvízelv.</t>
  </si>
  <si>
    <t>2006. évi bevételei és kiadásai</t>
  </si>
  <si>
    <t>2006. évi eredeti előirányzat</t>
  </si>
  <si>
    <t>előülepítő építése</t>
  </si>
  <si>
    <t>csapadékvíz elvezető rendszer kiépítése</t>
  </si>
  <si>
    <t>Erdőalja utca aszfaltozása</t>
  </si>
  <si>
    <t>Lenin utca 1-3 parkoló építés</t>
  </si>
  <si>
    <t>Kerékpárút építése Marcali - Boronka</t>
  </si>
  <si>
    <t>Orgona u 1-3. Keleti oldal közvilágítás kiépítése</t>
  </si>
  <si>
    <t>2004 évben: 8.287.500,-</t>
  </si>
  <si>
    <t>2005 évben: 238.198.126,-</t>
  </si>
  <si>
    <t>2006 évben: 753.514.374,-</t>
  </si>
  <si>
    <t>SZESZK Akadálymentesítése</t>
  </si>
  <si>
    <t>Intézmények akadálymentesítése</t>
  </si>
  <si>
    <t>Zeneiskola bejárati ajtó és nyílászáró csere</t>
  </si>
  <si>
    <t>Marcali Gyógyfürdő és Szabadidőközpont, 3. sz. kút rendszerbe állítása</t>
  </si>
  <si>
    <t>Udvari épület akadálymentes bejárat</t>
  </si>
  <si>
    <t>Villamosenergia korszerűsítés tervezés</t>
  </si>
  <si>
    <t>Bútorvásárlás</t>
  </si>
  <si>
    <t>Önkormányzati lakások kialakítása</t>
  </si>
  <si>
    <t>Széchenyi u. nővérszálló tetőtér</t>
  </si>
  <si>
    <t>Tavasz u. orvosi rendelő tetőtér</t>
  </si>
  <si>
    <t>1956-os emlékmű építés</t>
  </si>
  <si>
    <t>Marcali Városi Önkormányzat 2006. évi</t>
  </si>
  <si>
    <t>Mikszáth Óvoda mennyezet felújítás</t>
  </si>
  <si>
    <t>Park utcai óvoda felújítása</t>
  </si>
  <si>
    <t>Központi Tornaterem felújítás</t>
  </si>
  <si>
    <t>Piaccsarnok felújítása</t>
  </si>
  <si>
    <t>6 sz. Melléklet</t>
  </si>
  <si>
    <t xml:space="preserve"> Ezer forintban !</t>
  </si>
  <si>
    <t>Megnevezés</t>
  </si>
  <si>
    <t>2006. évre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</si>
  <si>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</si>
  <si>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</si>
  <si>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</si>
  <si>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</si>
  <si>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</si>
  <si>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</si>
  <si>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</si>
  <si>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</si>
  <si>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</si>
  <si>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</si>
  <si>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</si>
  <si>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</si>
  <si>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</si>
  <si>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</si>
  <si>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</si>
  <si>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</si>
  <si>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</si>
  <si>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</si>
  <si>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</si>
  <si>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</si>
  <si>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</si>
  <si>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</si>
  <si>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</si>
  <si>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</si>
  <si>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</si>
  <si>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</si>
  <si>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</si>
  <si>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</si>
  <si>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</si>
  <si>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</si>
  <si>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</si>
  <si>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</si>
  <si>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</si>
  <si>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</si>
  <si>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</si>
  <si>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</si>
  <si>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</si>
  <si>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</si>
  <si>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</si>
  <si>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</si>
  <si>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</si>
  <si>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</si>
  <si>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</si>
  <si>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Marcali Városi Önkormányzat 2006.-2007.-2008. évi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</si>
  <si>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</si>
  <si>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</si>
  <si>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</si>
  <si>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</si>
  <si>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</si>
  <si>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</si>
  <si>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</si>
  <si>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</si>
  <si>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</si>
  <si>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</si>
  <si>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</si>
  <si>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- Nevelési Tanácsadó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</si>
  <si>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</si>
  <si>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</si>
  <si>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</si>
  <si>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</si>
  <si>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</si>
  <si>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</si>
  <si>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</si>
  <si>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</si>
  <si>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</si>
  <si>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</si>
  <si>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</si>
  <si>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</si>
  <si>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</si>
  <si>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</si>
  <si>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</si>
  <si>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</si>
  <si>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</si>
  <si>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</si>
  <si>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</si>
  <si>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</si>
  <si>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</si>
  <si>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Nevelési Tanácsadó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</si>
  <si>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</si>
  <si>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</si>
  <si>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</si>
  <si>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</si>
  <si>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</si>
  <si>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</si>
  <si>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</si>
  <si>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</si>
  <si>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</si>
  <si>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</si>
  <si>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</si>
  <si>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</si>
  <si>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</si>
  <si>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</si>
  <si>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</si>
  <si>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</si>
  <si>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</si>
  <si>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</si>
  <si>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</si>
  <si>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</si>
  <si>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</si>
  <si>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</si>
  <si>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</si>
  <si>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</si>
  <si>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</si>
  <si>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</si>
  <si>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</si>
  <si>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</si>
  <si>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</si>
  <si>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</si>
  <si>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</si>
  <si>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</si>
  <si>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</si>
  <si>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>Előirányzati ütemterv 2006. évre</t>
  </si>
  <si>
    <t xml:space="preserve"> éve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</si>
  <si>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</si>
  <si>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</si>
  <si>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</si>
  <si>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</si>
  <si>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</si>
  <si>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</si>
  <si>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2006.</t>
  </si>
  <si>
    <t>2007.</t>
  </si>
  <si>
    <t xml:space="preserve"> (4+5+6+7+8)</t>
  </si>
  <si>
    <t>Felhalmozási célú hiteltörlesztés (tőke+kamat)</t>
  </si>
  <si>
    <t>Fürdő Hitel</t>
  </si>
  <si>
    <t>Egyéb Fejlesztési Hitel</t>
  </si>
  <si>
    <t>XXI. Sz. Iskola Hitel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</si>
  <si>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</si>
  <si>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</si>
  <si>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</si>
  <si>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</si>
  <si>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</si>
  <si>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>2009.-</t>
  </si>
  <si>
    <t>Bevételi jogcím</t>
  </si>
  <si>
    <t>Kedvezmény nélkül elérhető bevétel</t>
  </si>
  <si>
    <t>Kedvezmények összege</t>
  </si>
  <si>
    <t>24.</t>
  </si>
  <si>
    <t>25.</t>
  </si>
  <si>
    <t>26.</t>
  </si>
  <si>
    <t>27.</t>
  </si>
  <si>
    <t>28.</t>
  </si>
  <si>
    <t>29.</t>
  </si>
  <si>
    <t>Az Önkormányzat által adott közvetett támogatások</t>
  </si>
  <si>
    <t>(kedvezmények)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</si>
  <si>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</si>
  <si>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</si>
  <si>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</si>
  <si>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</si>
  <si>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</si>
  <si>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</si>
  <si>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</si>
  <si>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</si>
  <si>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</si>
  <si>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</si>
  <si>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</si>
  <si>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</si>
  <si>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</si>
  <si>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</si>
  <si>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</si>
  <si>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</si>
  <si>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I. Működési célú (folyó) bevételek, működési célú (folyó) kiadások mérlege
(Önkormányzati szinten 2006)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</si>
  <si>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</si>
  <si>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</si>
  <si>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</si>
  <si>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</si>
  <si>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</si>
  <si>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</si>
  <si>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</si>
  <si>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</si>
  <si>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</si>
  <si>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</si>
  <si>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</si>
  <si>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</si>
  <si>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</si>
  <si>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</si>
  <si>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</si>
  <si>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</si>
  <si>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II. Tőkejellegű bevételek és kiadások mérlege
(Önkormányzati szinten 2006)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</si>
  <si>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</si>
  <si>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</si>
  <si>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</si>
  <si>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</si>
  <si>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</si>
  <si>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</si>
  <si>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</si>
  <si>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</si>
  <si>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</si>
  <si>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</si>
  <si>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</si>
  <si>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</si>
  <si>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</si>
  <si>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</si>
  <si>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</si>
  <si>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Piac utca zárt csapadékvíz elvezető tervezése</t>
  </si>
  <si>
    <t>Noszlopy utca 82 - 86 nyílt csapadékvíz 
elvezető árok tervezése</t>
  </si>
  <si>
    <t>Gombai városrész belvízelvezetési terv elkészítése</t>
  </si>
  <si>
    <t>Önkormányza-ti forrás</t>
  </si>
  <si>
    <t>Hársfa utca K-i oldalán járda építés a Tavasz utcáig 50 m</t>
  </si>
  <si>
    <t>Kert utca aszfalt burkolása</t>
  </si>
  <si>
    <t>Katona József utca  6. parkoló építés</t>
  </si>
  <si>
    <t>Kossuth u. K-i végének világítás kiépítése</t>
  </si>
  <si>
    <t>Posta köz 2. önkormányzati lakások kialakítása</t>
  </si>
  <si>
    <t>Posta közi  óvoda felújítás</t>
  </si>
  <si>
    <t>Lenin utca felújítás Rákóczi utcától Berzsenyi utcáig</t>
  </si>
  <si>
    <t>Lengyelkert utca felújítása</t>
  </si>
  <si>
    <t xml:space="preserve">Dózsa Gy. Utca - Szigetvári utca sarkán járda felújítás </t>
  </si>
  <si>
    <t>Templom utca déli oldal járda felújítás</t>
  </si>
  <si>
    <t>Szabadság utca északi oldal járda felújítás</t>
  </si>
  <si>
    <t>Borút áttervezése</t>
  </si>
  <si>
    <t>Gizella utca építése</t>
  </si>
  <si>
    <t>Noszlopy utcában járda összekötése a Máltai bázisépület és a Berzsenyi utca között</t>
  </si>
  <si>
    <t>III</t>
  </si>
  <si>
    <t>Hőszolgáltatás /Noszlopy, Mikszáth, Gimnázium II. félév, Óvoda</t>
  </si>
  <si>
    <t xml:space="preserve">            Somogyi egyetemistákért alapít.</t>
  </si>
  <si>
    <t xml:space="preserve">                                            vissza nem térítendő: 1.600/e Ft)</t>
  </si>
  <si>
    <t xml:space="preserve">                                               vissza nem térítendő: 1.600/e Ft)</t>
  </si>
  <si>
    <t>Nevelési Tanácsadó tetőtér beépítés</t>
  </si>
  <si>
    <t>Gyék eszközbeszerzés a bérleti díj terhére</t>
  </si>
  <si>
    <t>Számítástechnikai eszközök beszerzése iskolák számára</t>
  </si>
  <si>
    <t>- Nemesvidi tagiskola</t>
  </si>
  <si>
    <t>Nemesvidi tagóvoda</t>
  </si>
  <si>
    <t>építményadó</t>
  </si>
  <si>
    <t>magánszemélyek kommunális adója</t>
  </si>
  <si>
    <t>Önerő megelőlegezés</t>
  </si>
  <si>
    <t>Saját erő megelőlegezés</t>
  </si>
  <si>
    <t>9. sz. melléklet</t>
  </si>
  <si>
    <t>GAMESZ átlag</t>
  </si>
  <si>
    <t>Somogy Megyei Közgyűlés kamatmentes kölcsön (gyógyszálló)</t>
  </si>
  <si>
    <t>Összesen (1+7+8+10)</t>
  </si>
  <si>
    <t>Felhalmozási célú hitelfelvétel</t>
  </si>
  <si>
    <t>Bevétel</t>
  </si>
  <si>
    <t>Kiadás</t>
  </si>
  <si>
    <t>E-közigazgatás</t>
  </si>
  <si>
    <t>a 6/2006 (II.10.) számú rendelethez</t>
  </si>
  <si>
    <t>a 6/2006 (II.10) számú rendelethez</t>
  </si>
  <si>
    <t>a 6/2006 (II.10.) sz. rendelethez</t>
  </si>
  <si>
    <t>8. sz. melléklet</t>
  </si>
  <si>
    <t>Marcali Város Önkormányzat EU támogatással megvalósuló programairól, projektjeiről</t>
  </si>
  <si>
    <t>Hozzájárulás önkormányzaton kívüli projektekhez</t>
  </si>
  <si>
    <t>Me.:                   ezer Ft</t>
  </si>
  <si>
    <t>10. sz. melléklet</t>
  </si>
  <si>
    <t>Általános és céltartalék felhasználásáról</t>
  </si>
  <si>
    <t>Célja</t>
  </si>
  <si>
    <t>ezer Ft</t>
  </si>
  <si>
    <t>Sorszám</t>
  </si>
  <si>
    <t>Általános tartalék</t>
  </si>
  <si>
    <t>Kötelező államháztartási tartalék</t>
  </si>
  <si>
    <t>Év során előre nem látható események fedezetére</t>
  </si>
  <si>
    <t>Céltartalék (3+4+5+6+7)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</si>
  <si>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</si>
  <si>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</si>
  <si>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</si>
  <si>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</si>
  <si>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</si>
  <si>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</si>
  <si>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12. sz. Melléklet</t>
  </si>
  <si>
    <t>13.sz. melléklet</t>
  </si>
  <si>
    <t>14. sz. Melléklet</t>
  </si>
  <si>
    <t>3.sz. Tájékoztató Kimutatás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</si>
  <si>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</si>
  <si>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</si>
  <si>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</si>
  <si>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</si>
  <si>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</si>
  <si>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</si>
  <si>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Marcali Városi Önkormányzatának 2006. évi költségvetésének</t>
  </si>
  <si>
    <t>kördiagramjai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</si>
  <si>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</si>
  <si>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</si>
  <si>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</si>
  <si>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 xml:space="preserve">                         Ebből:   lakosságnak (visszatérítendő: 13.000/e Ft,</t>
  </si>
  <si>
    <t>egyéb fejlesztései és felújításai</t>
  </si>
  <si>
    <t>Egyéb fejlesztések</t>
  </si>
  <si>
    <t xml:space="preserve">                            Ebből:   lakosságnak (visszatérítendő: 13.000/e Ft,</t>
  </si>
  <si>
    <t>2006 évi  mód. előir.</t>
  </si>
  <si>
    <t>a /2006 (VII) számú rendelethez</t>
  </si>
  <si>
    <t>2006. évi mód. előir.</t>
  </si>
  <si>
    <t>2006.évi mód. előir.</t>
  </si>
  <si>
    <t>2006. évi  módosít. előir.</t>
  </si>
  <si>
    <t>2006. évi módosított előirányzat.</t>
  </si>
  <si>
    <t>2006. évi módosított előirányzat</t>
  </si>
  <si>
    <t>2006. évi  módosított ei</t>
  </si>
  <si>
    <t>Felhalmozási célú előző évi pénzmaradvány igénybevétele</t>
  </si>
  <si>
    <t>2006. évi  létszámáról</t>
  </si>
  <si>
    <t>2006.évi nyitó létszám</t>
  </si>
  <si>
    <t>(álláshely)</t>
  </si>
  <si>
    <t>2006. évi kv. létszámkeret       (álláshely)</t>
  </si>
  <si>
    <t>2006. évi módosított kv. létszámkeret</t>
  </si>
  <si>
    <t>2006. évi 
mód.ei.</t>
  </si>
  <si>
    <t>2006. évi mód.ei.</t>
  </si>
  <si>
    <t>Végvári utca belvíz elvezetés</t>
  </si>
  <si>
    <t>Gyógyszállóhoz út, járda,parkoló,víz,szennyvíz, csapadékvíz tervezése</t>
  </si>
  <si>
    <t>Panelprogram Múzeum köz 4-10</t>
  </si>
  <si>
    <t>Berzsenyi utca felújítása Lenin utcától Széchenyi utcáig   -19674</t>
  </si>
  <si>
    <t>Szabadság u É-i oldal járdafeljáró terv</t>
  </si>
  <si>
    <t>Rózsa u útfelújítás terv</t>
  </si>
  <si>
    <t>Cigány kisebbség helyiség felújítás</t>
  </si>
  <si>
    <t>Park u óvoda felújítás tervezése</t>
  </si>
  <si>
    <t>Számítógép felújítás</t>
  </si>
  <si>
    <t>Bize autóbuszváró áthelyezés(Bizei u 91.)</t>
  </si>
  <si>
    <t>Nagyértékű tűzoltási és műszaki mentési szakfelszerelés korszerűsítése</t>
  </si>
  <si>
    <t xml:space="preserve">Játszótér építés tervezéssel Dózsa u. 7 mellett, Bem-Zrinyi sarok </t>
  </si>
  <si>
    <t xml:space="preserve">Földvásárlás </t>
  </si>
  <si>
    <t xml:space="preserve">Hulladékgazdálkodási terv </t>
  </si>
  <si>
    <t xml:space="preserve">Dózsa Gy u. 20. cigányház bontása </t>
  </si>
  <si>
    <t xml:space="preserve">Szigetvári u 125. életveszélyes építmény </t>
  </si>
  <si>
    <t>Déli alközpont villamosenergia ellátásának tervezés</t>
  </si>
  <si>
    <t xml:space="preserve">Tavasz utca orvosi rendelő előtt közterület aszfaltozása, parkoló építés,harckocsimosó bontás </t>
  </si>
  <si>
    <t>Horvátkúti  autóbusz váró építés</t>
  </si>
  <si>
    <t>Boronkai temető parcellák kimérése, kőszórásos utak kialakítása</t>
  </si>
  <si>
    <t xml:space="preserve">Gizella utca tervezése </t>
  </si>
  <si>
    <t xml:space="preserve">Információs táblák </t>
  </si>
  <si>
    <t>Erdőalja u. kisajátítás</t>
  </si>
  <si>
    <t>Honvéd u 1 sz. ingatlanhoz útcsatlakozás kiépítése</t>
  </si>
  <si>
    <t>Európa parkhoz oszlopok átjáró megakadályozására, kerékpár tárolók</t>
  </si>
  <si>
    <t xml:space="preserve">Puskás T. utca betonozott árok bontása, zárt   </t>
  </si>
  <si>
    <t xml:space="preserve">Városi vízkárelhárítási terv felülvizsgálata  </t>
  </si>
  <si>
    <t xml:space="preserve">Honvéd u 76. ivóvíz bekötés </t>
  </si>
  <si>
    <t xml:space="preserve">Templom u vége csapadékvíz </t>
  </si>
  <si>
    <t xml:space="preserve">Arad u csapadékvízelvezetés </t>
  </si>
  <si>
    <t>Horvátkuti Templom ivóvízbekötés terv</t>
  </si>
  <si>
    <t xml:space="preserve">Hunyadi u 26. ingatlan ivóvíz és szennyvíz bekötés + ivóvíz terv  </t>
  </si>
  <si>
    <t xml:space="preserve">Munkácsy u áteresztőre </t>
  </si>
  <si>
    <t xml:space="preserve">Szigetvár u 105 ingatlan szennyvíz bekötés </t>
  </si>
  <si>
    <t>Gyóta eszközbeszerzés</t>
  </si>
  <si>
    <t>Horvátkuti temetőkerítés</t>
  </si>
  <si>
    <t>1.4   Helyi önk. fejlesztési, Vis maior feladatainak támogatása</t>
  </si>
  <si>
    <t>1.5   Címzett támogatás</t>
  </si>
  <si>
    <t xml:space="preserve">1.6  ÖNHIKI, egyéb </t>
  </si>
  <si>
    <t>Személygépkocsi vásárlás (Tüzoltóparancsnokság )</t>
  </si>
  <si>
    <t xml:space="preserve">Rövid lejáratú hitel </t>
  </si>
  <si>
    <t xml:space="preserve">CLASP épületszárny felújítás </t>
  </si>
  <si>
    <t xml:space="preserve">SZESZK felújítás </t>
  </si>
  <si>
    <t xml:space="preserve">Marcali Gyógyfürdő és Szabadidőközpont, kutak gyógyvízzé minősítése </t>
  </si>
  <si>
    <t>Egyéb közvilágítási részesedés</t>
  </si>
  <si>
    <t>Egyéb fejlesztési hitel (Kórház)</t>
  </si>
  <si>
    <t>2006 évi előirányzat</t>
  </si>
  <si>
    <t>2006. évi előirányzat</t>
  </si>
  <si>
    <t>2006. évi  előirányzat</t>
  </si>
  <si>
    <t>2005. évi előirányzat</t>
  </si>
  <si>
    <t>a 2 /2007 (II. 16.) számú rendelethez</t>
  </si>
  <si>
    <t>a 2/2007 (II.16.) számú rendelethez</t>
  </si>
  <si>
    <t>a  2/2007 (II.16.) számú rendelethez</t>
  </si>
  <si>
    <t>a 2/2007 (II.16.) sz. rendelethez</t>
  </si>
  <si>
    <t>a 2 /2007 (II.16.) számú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</si>
</sst>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8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Times New Roman CE"/>
      <family val="0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b/>
      <sz val="9.5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shrinkToFi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28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1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wrapText="1"/>
    </xf>
    <xf numFmtId="3" fontId="1" fillId="0" borderId="34" xfId="0" applyNumberFormat="1" applyFont="1" applyBorder="1" applyAlignment="1">
      <alignment wrapText="1"/>
    </xf>
    <xf numFmtId="3" fontId="4" fillId="33" borderId="20" xfId="0" applyNumberFormat="1" applyFont="1" applyFill="1" applyBorder="1" applyAlignment="1">
      <alignment horizontal="right" wrapText="1"/>
    </xf>
    <xf numFmtId="3" fontId="1" fillId="0" borderId="23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1" fillId="0" borderId="28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4" fillId="33" borderId="15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1" fillId="0" borderId="38" xfId="0" applyFont="1" applyBorder="1" applyAlignment="1">
      <alignment horizontal="left" vertical="top" wrapText="1" indent="3"/>
    </xf>
    <xf numFmtId="0" fontId="1" fillId="0" borderId="22" xfId="0" applyFont="1" applyBorder="1" applyAlignment="1">
      <alignment horizontal="left" vertical="top" wrapText="1" indent="3"/>
    </xf>
    <xf numFmtId="0" fontId="1" fillId="0" borderId="20" xfId="0" applyFont="1" applyBorder="1" applyAlignment="1">
      <alignment horizontal="right" vertical="center" wrapText="1"/>
    </xf>
    <xf numFmtId="0" fontId="4" fillId="33" borderId="39" xfId="0" applyFont="1" applyFill="1" applyBorder="1" applyAlignment="1">
      <alignment vertical="top" wrapText="1"/>
    </xf>
    <xf numFmtId="3" fontId="4" fillId="33" borderId="40" xfId="0" applyNumberFormat="1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top" wrapText="1"/>
    </xf>
    <xf numFmtId="9" fontId="0" fillId="0" borderId="0" xfId="0" applyNumberFormat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7" fontId="17" fillId="0" borderId="0" xfId="61" applyNumberFormat="1" applyFont="1" applyAlignment="1">
      <alignment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vertical="center" wrapText="1"/>
      <protection/>
    </xf>
    <xf numFmtId="0" fontId="16" fillId="0" borderId="0" xfId="61" applyAlignment="1">
      <alignment vertical="center" wrapText="1"/>
      <protection/>
    </xf>
    <xf numFmtId="0" fontId="21" fillId="0" borderId="0" xfId="61" applyFont="1" applyAlignment="1">
      <alignment vertical="center" wrapText="1"/>
      <protection/>
    </xf>
    <xf numFmtId="0" fontId="16" fillId="0" borderId="0" xfId="61">
      <alignment/>
      <protection/>
    </xf>
    <xf numFmtId="0" fontId="22" fillId="0" borderId="0" xfId="61" applyFont="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" fillId="0" borderId="45" xfId="61" applyFont="1" applyBorder="1" applyAlignment="1">
      <alignment vertical="center" wrapText="1"/>
      <protection/>
    </xf>
    <xf numFmtId="167" fontId="1" fillId="0" borderId="34" xfId="61" applyNumberFormat="1" applyFont="1" applyBorder="1" applyAlignment="1" applyProtection="1">
      <alignment vertical="center" wrapText="1"/>
      <protection locked="0"/>
    </xf>
    <xf numFmtId="0" fontId="1" fillId="0" borderId="46" xfId="61" applyFont="1" applyBorder="1" applyAlignment="1">
      <alignment vertical="center" wrapText="1"/>
      <protection/>
    </xf>
    <xf numFmtId="167" fontId="1" fillId="0" borderId="20" xfId="61" applyNumberFormat="1" applyFont="1" applyBorder="1" applyAlignment="1" applyProtection="1">
      <alignment vertical="center" wrapText="1"/>
      <protection locked="0"/>
    </xf>
    <xf numFmtId="0" fontId="1" fillId="0" borderId="47" xfId="61" applyFont="1" applyBorder="1" applyAlignment="1">
      <alignment vertical="center" wrapText="1"/>
      <protection/>
    </xf>
    <xf numFmtId="167" fontId="1" fillId="0" borderId="48" xfId="61" applyNumberFormat="1" applyFont="1" applyBorder="1" applyAlignment="1" applyProtection="1">
      <alignment vertical="center" wrapText="1"/>
      <protection locked="0"/>
    </xf>
    <xf numFmtId="167" fontId="1" fillId="0" borderId="49" xfId="61" applyNumberFormat="1" applyFont="1" applyBorder="1" applyAlignment="1" applyProtection="1">
      <alignment vertical="center" wrapText="1"/>
      <protection locked="0"/>
    </xf>
    <xf numFmtId="167" fontId="4" fillId="0" borderId="50" xfId="61" applyNumberFormat="1" applyFont="1" applyBorder="1" applyAlignment="1">
      <alignment vertical="center" wrapText="1"/>
      <protection/>
    </xf>
    <xf numFmtId="167" fontId="4" fillId="0" borderId="51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52" xfId="61" applyFont="1" applyBorder="1" applyAlignment="1">
      <alignment vertical="center" wrapText="1"/>
      <protection/>
    </xf>
    <xf numFmtId="167" fontId="1" fillId="0" borderId="53" xfId="61" applyNumberFormat="1" applyFont="1" applyBorder="1" applyAlignment="1" applyProtection="1">
      <alignment vertical="center" wrapText="1"/>
      <protection locked="0"/>
    </xf>
    <xf numFmtId="167" fontId="4" fillId="0" borderId="48" xfId="61" applyNumberFormat="1" applyFont="1" applyBorder="1" applyAlignment="1">
      <alignment vertical="center" wrapText="1"/>
      <protection/>
    </xf>
    <xf numFmtId="167" fontId="4" fillId="0" borderId="49" xfId="61" applyNumberFormat="1" applyFont="1" applyBorder="1" applyAlignment="1">
      <alignment vertical="center" wrapText="1"/>
      <protection/>
    </xf>
    <xf numFmtId="167" fontId="23" fillId="0" borderId="0" xfId="61" applyNumberFormat="1" applyFont="1" applyAlignment="1">
      <alignment horizontal="center" vertical="center" wrapText="1"/>
      <protection/>
    </xf>
    <xf numFmtId="167" fontId="23" fillId="0" borderId="0" xfId="61" applyNumberFormat="1" applyFont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55" xfId="61" applyFont="1" applyBorder="1" applyAlignment="1">
      <alignment horizontal="center" vertical="center" wrapText="1"/>
      <protection/>
    </xf>
    <xf numFmtId="0" fontId="4" fillId="0" borderId="56" xfId="61" applyFont="1" applyBorder="1" applyAlignment="1">
      <alignment horizontal="center" vertical="center" wrapText="1"/>
      <protection/>
    </xf>
    <xf numFmtId="0" fontId="4" fillId="0" borderId="57" xfId="61" applyFont="1" applyBorder="1" applyAlignment="1">
      <alignment horizontal="centerContinuous" vertical="center" wrapText="1"/>
      <protection/>
    </xf>
    <xf numFmtId="0" fontId="4" fillId="0" borderId="50" xfId="61" applyFont="1" applyBorder="1" applyAlignment="1">
      <alignment horizontal="centerContinuous" vertical="center" wrapText="1"/>
      <protection/>
    </xf>
    <xf numFmtId="0" fontId="4" fillId="0" borderId="51" xfId="61" applyFont="1" applyBorder="1" applyAlignment="1">
      <alignment horizontal="centerContinuous" vertical="center" wrapText="1"/>
      <protection/>
    </xf>
    <xf numFmtId="0" fontId="4" fillId="0" borderId="47" xfId="61" applyFont="1" applyBorder="1" applyAlignment="1">
      <alignment vertical="center" wrapText="1"/>
      <protection/>
    </xf>
    <xf numFmtId="0" fontId="4" fillId="0" borderId="57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24" xfId="0" applyNumberFormat="1" applyFont="1" applyBorder="1" applyAlignment="1">
      <alignment horizontal="right" vertical="top" wrapText="1"/>
    </xf>
    <xf numFmtId="0" fontId="1" fillId="0" borderId="58" xfId="0" applyFont="1" applyBorder="1" applyAlignment="1">
      <alignment vertical="top" wrapText="1"/>
    </xf>
    <xf numFmtId="1" fontId="1" fillId="0" borderId="28" xfId="0" applyNumberFormat="1" applyFont="1" applyBorder="1" applyAlignment="1">
      <alignment horizontal="right" vertical="top" wrapText="1"/>
    </xf>
    <xf numFmtId="0" fontId="1" fillId="0" borderId="52" xfId="0" applyFont="1" applyBorder="1" applyAlignment="1">
      <alignment vertical="top" wrapText="1"/>
    </xf>
    <xf numFmtId="0" fontId="0" fillId="0" borderId="59" xfId="0" applyFont="1" applyBorder="1" applyAlignment="1">
      <alignment/>
    </xf>
    <xf numFmtId="0" fontId="1" fillId="0" borderId="46" xfId="0" applyFont="1" applyBorder="1" applyAlignment="1">
      <alignment vertical="top" wrapText="1"/>
    </xf>
    <xf numFmtId="0" fontId="0" fillId="0" borderId="60" xfId="0" applyFont="1" applyBorder="1" applyAlignment="1">
      <alignment/>
    </xf>
    <xf numFmtId="0" fontId="1" fillId="0" borderId="61" xfId="0" applyFont="1" applyBorder="1" applyAlignment="1">
      <alignment vertical="top" wrapText="1"/>
    </xf>
    <xf numFmtId="0" fontId="0" fillId="0" borderId="62" xfId="0" applyBorder="1" applyAlignment="1">
      <alignment/>
    </xf>
    <xf numFmtId="0" fontId="4" fillId="0" borderId="54" xfId="0" applyFont="1" applyFill="1" applyBorder="1" applyAlignment="1">
      <alignment vertical="top" wrapText="1"/>
    </xf>
    <xf numFmtId="0" fontId="12" fillId="0" borderId="56" xfId="0" applyFont="1" applyBorder="1" applyAlignment="1">
      <alignment/>
    </xf>
    <xf numFmtId="0" fontId="22" fillId="0" borderId="63" xfId="62" applyFont="1" applyBorder="1" applyAlignment="1" applyProtection="1">
      <alignment horizontal="center" vertical="center" wrapText="1"/>
      <protection/>
    </xf>
    <xf numFmtId="0" fontId="22" fillId="0" borderId="64" xfId="62" applyFont="1" applyBorder="1" applyAlignment="1" applyProtection="1">
      <alignment horizontal="center" vertical="center"/>
      <protection/>
    </xf>
    <xf numFmtId="0" fontId="22" fillId="0" borderId="65" xfId="62" applyFont="1" applyBorder="1" applyAlignment="1" applyProtection="1">
      <alignment horizontal="center" vertical="center"/>
      <protection/>
    </xf>
    <xf numFmtId="0" fontId="25" fillId="0" borderId="0" xfId="62" applyProtection="1">
      <alignment/>
      <protection/>
    </xf>
    <xf numFmtId="0" fontId="26" fillId="0" borderId="20" xfId="62" applyFont="1" applyBorder="1" applyAlignment="1" applyProtection="1">
      <alignment vertical="center"/>
      <protection/>
    </xf>
    <xf numFmtId="0" fontId="25" fillId="0" borderId="0" xfId="62" applyAlignment="1" applyProtection="1">
      <alignment vertical="center"/>
      <protection/>
    </xf>
    <xf numFmtId="0" fontId="25" fillId="0" borderId="0" xfId="62" applyAlignment="1" applyProtection="1">
      <alignment vertical="center"/>
      <protection locked="0"/>
    </xf>
    <xf numFmtId="0" fontId="22" fillId="0" borderId="66" xfId="62" applyFont="1" applyBorder="1" applyAlignment="1" applyProtection="1">
      <alignment vertical="center"/>
      <protection/>
    </xf>
    <xf numFmtId="167" fontId="22" fillId="0" borderId="66" xfId="62" applyNumberFormat="1" applyFont="1" applyBorder="1" applyAlignment="1" applyProtection="1">
      <alignment vertical="center"/>
      <protection/>
    </xf>
    <xf numFmtId="167" fontId="22" fillId="0" borderId="67" xfId="62" applyNumberFormat="1" applyFont="1" applyBorder="1" applyAlignment="1" applyProtection="1">
      <alignment vertical="center"/>
      <protection/>
    </xf>
    <xf numFmtId="0" fontId="16" fillId="0" borderId="0" xfId="62" applyFont="1" applyProtection="1">
      <alignment/>
      <protection/>
    </xf>
    <xf numFmtId="0" fontId="16" fillId="0" borderId="0" xfId="62" applyFont="1" applyProtection="1">
      <alignment/>
      <protection locked="0"/>
    </xf>
    <xf numFmtId="0" fontId="25" fillId="0" borderId="0" xfId="62" applyProtection="1">
      <alignment/>
      <protection locked="0"/>
    </xf>
    <xf numFmtId="0" fontId="16" fillId="0" borderId="68" xfId="62" applyFont="1" applyBorder="1" applyAlignment="1" applyProtection="1">
      <alignment horizontal="left" vertical="center"/>
      <protection/>
    </xf>
    <xf numFmtId="167" fontId="16" fillId="0" borderId="20" xfId="62" applyNumberFormat="1" applyFont="1" applyBorder="1" applyAlignment="1" applyProtection="1">
      <alignment vertical="center"/>
      <protection/>
    </xf>
    <xf numFmtId="167" fontId="16" fillId="0" borderId="69" xfId="62" applyNumberFormat="1" applyFont="1" applyBorder="1" applyAlignment="1" applyProtection="1">
      <alignment vertical="center"/>
      <protection/>
    </xf>
    <xf numFmtId="0" fontId="16" fillId="0" borderId="20" xfId="62" applyFont="1" applyBorder="1" applyAlignment="1" applyProtection="1">
      <alignment vertical="center"/>
      <protection locked="0"/>
    </xf>
    <xf numFmtId="167" fontId="16" fillId="0" borderId="20" xfId="62" applyNumberFormat="1" applyFont="1" applyBorder="1" applyAlignment="1" applyProtection="1">
      <alignment vertical="center"/>
      <protection locked="0"/>
    </xf>
    <xf numFmtId="0" fontId="16" fillId="0" borderId="70" xfId="62" applyFont="1" applyBorder="1" applyAlignment="1" applyProtection="1">
      <alignment horizontal="left" vertical="center"/>
      <protection/>
    </xf>
    <xf numFmtId="0" fontId="22" fillId="0" borderId="70" xfId="62" applyFont="1" applyBorder="1" applyAlignment="1" applyProtection="1">
      <alignment horizontal="left" vertical="center"/>
      <protection/>
    </xf>
    <xf numFmtId="167" fontId="16" fillId="0" borderId="0" xfId="59" applyNumberFormat="1" applyAlignment="1">
      <alignment horizontal="center" vertical="center" wrapText="1"/>
      <protection/>
    </xf>
    <xf numFmtId="167" fontId="16" fillId="0" borderId="0" xfId="59" applyNumberFormat="1" applyAlignment="1">
      <alignment vertical="center" wrapText="1"/>
      <protection/>
    </xf>
    <xf numFmtId="167" fontId="18" fillId="0" borderId="0" xfId="59" applyNumberFormat="1" applyFont="1" applyAlignment="1">
      <alignment horizontal="right" vertical="center"/>
      <protection/>
    </xf>
    <xf numFmtId="167" fontId="19" fillId="0" borderId="71" xfId="59" applyNumberFormat="1" applyFont="1" applyBorder="1" applyAlignment="1">
      <alignment horizontal="center" vertical="center"/>
      <protection/>
    </xf>
    <xf numFmtId="167" fontId="19" fillId="0" borderId="13" xfId="59" applyNumberFormat="1" applyFont="1" applyBorder="1" applyAlignment="1">
      <alignment horizontal="center"/>
      <protection/>
    </xf>
    <xf numFmtId="167" fontId="19" fillId="0" borderId="72" xfId="59" applyNumberFormat="1" applyFont="1" applyBorder="1" applyAlignment="1">
      <alignment horizontal="center"/>
      <protection/>
    </xf>
    <xf numFmtId="167" fontId="20" fillId="0" borderId="73" xfId="59" applyNumberFormat="1" applyFont="1" applyBorder="1" applyAlignment="1">
      <alignment horizontal="centerContinuous" vertical="center"/>
      <protection/>
    </xf>
    <xf numFmtId="167" fontId="19" fillId="0" borderId="74" xfId="59" applyNumberFormat="1" applyFont="1" applyBorder="1" applyAlignment="1">
      <alignment horizontal="centerContinuous" vertical="center"/>
      <protection/>
    </xf>
    <xf numFmtId="167" fontId="19" fillId="0" borderId="26" xfId="59" applyNumberFormat="1" applyFont="1" applyBorder="1" applyAlignment="1">
      <alignment horizontal="centerContinuous" vertical="center"/>
      <protection/>
    </xf>
    <xf numFmtId="167" fontId="19" fillId="0" borderId="0" xfId="59" applyNumberFormat="1" applyFont="1" applyAlignment="1">
      <alignment vertical="center"/>
      <protection/>
    </xf>
    <xf numFmtId="167" fontId="20" fillId="0" borderId="12" xfId="59" applyNumberFormat="1" applyFont="1" applyBorder="1" applyAlignment="1">
      <alignment horizontal="center" vertical="center"/>
      <protection/>
    </xf>
    <xf numFmtId="167" fontId="19" fillId="0" borderId="75" xfId="59" applyNumberFormat="1" applyFont="1" applyBorder="1" applyAlignment="1">
      <alignment horizontal="center" vertical="center" wrapText="1"/>
      <protection/>
    </xf>
    <xf numFmtId="167" fontId="19" fillId="0" borderId="76" xfId="59" applyNumberFormat="1" applyFont="1" applyBorder="1" applyAlignment="1">
      <alignment horizontal="center" vertical="center"/>
      <protection/>
    </xf>
    <xf numFmtId="167" fontId="19" fillId="0" borderId="77" xfId="59" applyNumberFormat="1" applyFont="1" applyBorder="1" applyAlignment="1">
      <alignment horizontal="center" vertical="center"/>
      <protection/>
    </xf>
    <xf numFmtId="167" fontId="19" fillId="0" borderId="49" xfId="59" applyNumberFormat="1" applyFont="1" applyBorder="1" applyAlignment="1">
      <alignment horizontal="center" vertical="center" wrapText="1"/>
      <protection/>
    </xf>
    <xf numFmtId="167" fontId="28" fillId="0" borderId="12" xfId="59" applyNumberFormat="1" applyFont="1" applyBorder="1" applyAlignment="1">
      <alignment horizontal="center"/>
      <protection/>
    </xf>
    <xf numFmtId="167" fontId="19" fillId="0" borderId="0" xfId="59" applyNumberFormat="1" applyFont="1" applyAlignment="1">
      <alignment horizontal="center" vertical="center"/>
      <protection/>
    </xf>
    <xf numFmtId="167" fontId="16" fillId="35" borderId="55" xfId="59" applyNumberFormat="1" applyFill="1" applyBorder="1" applyAlignment="1" applyProtection="1">
      <alignment vertical="center" wrapText="1"/>
      <protection/>
    </xf>
    <xf numFmtId="167" fontId="16" fillId="0" borderId="11" xfId="59" applyNumberFormat="1" applyBorder="1" applyAlignment="1" applyProtection="1">
      <alignment vertical="center" wrapText="1"/>
      <protection/>
    </xf>
    <xf numFmtId="167" fontId="16" fillId="0" borderId="54" xfId="59" applyNumberFormat="1" applyBorder="1" applyAlignment="1" applyProtection="1">
      <alignment vertical="center" wrapText="1"/>
      <protection/>
    </xf>
    <xf numFmtId="167" fontId="16" fillId="0" borderId="55" xfId="59" applyNumberFormat="1" applyBorder="1" applyAlignment="1" applyProtection="1">
      <alignment vertical="center" wrapText="1"/>
      <protection/>
    </xf>
    <xf numFmtId="167" fontId="16" fillId="0" borderId="56" xfId="59" applyNumberFormat="1" applyBorder="1" applyAlignment="1" applyProtection="1">
      <alignment vertical="center" wrapText="1"/>
      <protection/>
    </xf>
    <xf numFmtId="167" fontId="16" fillId="0" borderId="11" xfId="59" applyNumberFormat="1" applyBorder="1" applyAlignment="1">
      <alignment vertical="center" wrapText="1"/>
      <protection/>
    </xf>
    <xf numFmtId="167" fontId="16" fillId="0" borderId="58" xfId="59" applyNumberFormat="1" applyFont="1" applyBorder="1" applyAlignment="1" applyProtection="1">
      <alignment vertical="center" wrapText="1"/>
      <protection locked="0"/>
    </xf>
    <xf numFmtId="167" fontId="16" fillId="0" borderId="46" xfId="59" applyNumberFormat="1" applyBorder="1" applyAlignment="1" applyProtection="1">
      <alignment vertical="center" wrapText="1"/>
      <protection locked="0"/>
    </xf>
    <xf numFmtId="167" fontId="16" fillId="0" borderId="20" xfId="59" applyNumberFormat="1" applyBorder="1" applyAlignment="1" applyProtection="1">
      <alignment vertical="center" wrapText="1"/>
      <protection locked="0"/>
    </xf>
    <xf numFmtId="167" fontId="16" fillId="0" borderId="60" xfId="59" applyNumberFormat="1" applyBorder="1" applyAlignment="1" applyProtection="1">
      <alignment vertical="center" wrapText="1"/>
      <protection locked="0"/>
    </xf>
    <xf numFmtId="167" fontId="16" fillId="0" borderId="58" xfId="59" applyNumberFormat="1" applyBorder="1" applyAlignment="1">
      <alignment vertical="center" wrapText="1"/>
      <protection/>
    </xf>
    <xf numFmtId="167" fontId="22" fillId="0" borderId="11" xfId="59" applyNumberFormat="1" applyFont="1" applyBorder="1" applyAlignment="1" applyProtection="1">
      <alignment vertical="center" wrapText="1"/>
      <protection locked="0"/>
    </xf>
    <xf numFmtId="167" fontId="16" fillId="0" borderId="58" xfId="59" applyNumberFormat="1" applyFont="1" applyBorder="1" applyAlignment="1">
      <alignment vertical="center" wrapText="1"/>
      <protection/>
    </xf>
    <xf numFmtId="167" fontId="19" fillId="0" borderId="11" xfId="59" applyNumberFormat="1" applyFont="1" applyBorder="1" applyAlignment="1">
      <alignment vertical="center" wrapText="1"/>
      <protection/>
    </xf>
    <xf numFmtId="167" fontId="16" fillId="35" borderId="78" xfId="59" applyNumberFormat="1" applyFill="1" applyBorder="1" applyAlignment="1" applyProtection="1">
      <alignment vertical="center" wrapText="1"/>
      <protection/>
    </xf>
    <xf numFmtId="167" fontId="27" fillId="0" borderId="0" xfId="58" applyNumberFormat="1" applyFont="1" applyAlignment="1">
      <alignment vertical="center" wrapText="1"/>
      <protection/>
    </xf>
    <xf numFmtId="167" fontId="17" fillId="0" borderId="0" xfId="60" applyNumberFormat="1" applyFont="1" applyAlignment="1">
      <alignment horizontal="center" vertical="center" wrapText="1"/>
      <protection/>
    </xf>
    <xf numFmtId="167" fontId="17" fillId="0" borderId="0" xfId="60" applyNumberFormat="1" applyFont="1" applyAlignment="1">
      <alignment vertical="center" wrapText="1"/>
      <protection/>
    </xf>
    <xf numFmtId="167" fontId="18" fillId="0" borderId="0" xfId="60" applyNumberFormat="1" applyFont="1" applyAlignment="1">
      <alignment horizontal="right" vertical="center"/>
      <protection/>
    </xf>
    <xf numFmtId="0" fontId="22" fillId="0" borderId="54" xfId="60" applyFont="1" applyBorder="1" applyAlignment="1">
      <alignment horizontal="center" vertical="center" wrapText="1"/>
      <protection/>
    </xf>
    <xf numFmtId="0" fontId="19" fillId="0" borderId="55" xfId="60" applyFont="1" applyBorder="1" applyAlignment="1">
      <alignment horizontal="center" vertical="center" wrapText="1"/>
      <protection/>
    </xf>
    <xf numFmtId="0" fontId="19" fillId="0" borderId="56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55" xfId="60" applyFont="1" applyBorder="1" applyAlignment="1">
      <alignment horizontal="center" vertical="center" wrapText="1"/>
      <protection/>
    </xf>
    <xf numFmtId="0" fontId="22" fillId="0" borderId="56" xfId="60" applyFont="1" applyBorder="1" applyAlignment="1">
      <alignment horizontal="center" vertical="center" wrapText="1"/>
      <protection/>
    </xf>
    <xf numFmtId="0" fontId="16" fillId="0" borderId="45" xfId="60" applyBorder="1" applyAlignment="1">
      <alignment horizontal="center" vertical="center" wrapText="1"/>
      <protection/>
    </xf>
    <xf numFmtId="167" fontId="16" fillId="0" borderId="34" xfId="60" applyNumberFormat="1" applyBorder="1" applyAlignment="1" applyProtection="1">
      <alignment vertical="center" wrapText="1"/>
      <protection locked="0"/>
    </xf>
    <xf numFmtId="167" fontId="16" fillId="0" borderId="79" xfId="60" applyNumberFormat="1" applyBorder="1" applyAlignment="1" applyProtection="1">
      <alignment vertical="center" wrapText="1"/>
      <protection locked="0"/>
    </xf>
    <xf numFmtId="0" fontId="16" fillId="0" borderId="0" xfId="60" applyAlignment="1">
      <alignment vertical="center" wrapText="1"/>
      <protection/>
    </xf>
    <xf numFmtId="0" fontId="16" fillId="0" borderId="46" xfId="60" applyBorder="1" applyAlignment="1">
      <alignment horizontal="center" vertical="center" wrapText="1"/>
      <protection/>
    </xf>
    <xf numFmtId="0" fontId="16" fillId="0" borderId="20" xfId="60" applyBorder="1" applyAlignment="1" applyProtection="1">
      <alignment vertical="center" wrapText="1"/>
      <protection locked="0"/>
    </xf>
    <xf numFmtId="167" fontId="16" fillId="0" borderId="20" xfId="60" applyNumberFormat="1" applyBorder="1" applyAlignment="1" applyProtection="1">
      <alignment vertical="center" wrapText="1"/>
      <protection locked="0"/>
    </xf>
    <xf numFmtId="167" fontId="16" fillId="0" borderId="60" xfId="60" applyNumberFormat="1" applyBorder="1" applyAlignment="1" applyProtection="1">
      <alignment vertical="center" wrapText="1"/>
      <protection locked="0"/>
    </xf>
    <xf numFmtId="0" fontId="16" fillId="0" borderId="47" xfId="60" applyBorder="1" applyAlignment="1">
      <alignment horizontal="center" vertical="center" wrapText="1"/>
      <protection/>
    </xf>
    <xf numFmtId="0" fontId="16" fillId="0" borderId="48" xfId="60" applyBorder="1" applyAlignment="1" applyProtection="1">
      <alignment vertical="center" wrapText="1"/>
      <protection locked="0"/>
    </xf>
    <xf numFmtId="167" fontId="16" fillId="0" borderId="48" xfId="60" applyNumberFormat="1" applyBorder="1" applyAlignment="1" applyProtection="1">
      <alignment vertical="center" wrapText="1"/>
      <protection locked="0"/>
    </xf>
    <xf numFmtId="167" fontId="16" fillId="0" borderId="49" xfId="60" applyNumberFormat="1" applyBorder="1" applyAlignment="1" applyProtection="1">
      <alignment vertical="center" wrapText="1"/>
      <protection locked="0"/>
    </xf>
    <xf numFmtId="0" fontId="22" fillId="0" borderId="57" xfId="60" applyFont="1" applyBorder="1" applyAlignment="1">
      <alignment horizontal="center" vertical="center" wrapText="1"/>
      <protection/>
    </xf>
    <xf numFmtId="0" fontId="19" fillId="0" borderId="50" xfId="60" applyFont="1" applyBorder="1" applyAlignment="1">
      <alignment vertical="center" wrapText="1"/>
      <protection/>
    </xf>
    <xf numFmtId="167" fontId="16" fillId="0" borderId="50" xfId="60" applyNumberFormat="1" applyBorder="1" applyAlignment="1">
      <alignment vertical="center" wrapText="1"/>
      <protection/>
    </xf>
    <xf numFmtId="167" fontId="16" fillId="0" borderId="51" xfId="60" applyNumberFormat="1" applyBorder="1" applyAlignment="1">
      <alignment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16" fillId="0" borderId="0" xfId="56" applyNumberFormat="1" applyAlignment="1">
      <alignment vertical="center" wrapText="1"/>
      <protection/>
    </xf>
    <xf numFmtId="167" fontId="20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20" fillId="0" borderId="0" xfId="56" applyNumberFormat="1" applyFont="1" applyAlignment="1">
      <alignment horizontal="left" vertical="center" wrapText="1"/>
      <protection/>
    </xf>
    <xf numFmtId="167" fontId="20" fillId="0" borderId="0" xfId="56" applyNumberFormat="1" applyFont="1" applyAlignment="1">
      <alignment vertical="center" wrapText="1"/>
      <protection/>
    </xf>
    <xf numFmtId="167" fontId="29" fillId="0" borderId="0" xfId="56" applyNumberFormat="1" applyFont="1" applyAlignment="1">
      <alignment vertical="center" wrapText="1"/>
      <protection/>
    </xf>
    <xf numFmtId="167" fontId="18" fillId="0" borderId="0" xfId="56" applyNumberFormat="1" applyFont="1" applyAlignment="1">
      <alignment horizontal="right" vertical="center"/>
      <protection/>
    </xf>
    <xf numFmtId="167" fontId="22" fillId="0" borderId="55" xfId="56" applyNumberFormat="1" applyFont="1" applyBorder="1" applyAlignment="1">
      <alignment horizontal="center" vertical="center" wrapText="1"/>
      <protection/>
    </xf>
    <xf numFmtId="167" fontId="22" fillId="0" borderId="56" xfId="56" applyNumberFormat="1" applyFont="1" applyBorder="1" applyAlignment="1">
      <alignment horizontal="center" vertical="center" wrapText="1"/>
      <protection/>
    </xf>
    <xf numFmtId="167" fontId="22" fillId="0" borderId="0" xfId="56" applyNumberFormat="1" applyFont="1" applyAlignment="1">
      <alignment horizontal="center" vertical="center" wrapText="1"/>
      <protection/>
    </xf>
    <xf numFmtId="167" fontId="16" fillId="0" borderId="45" xfId="56" applyNumberFormat="1" applyBorder="1" applyAlignment="1">
      <alignment horizontal="left" vertical="center" wrapText="1"/>
      <protection/>
    </xf>
    <xf numFmtId="167" fontId="16" fillId="0" borderId="45" xfId="56" applyNumberFormat="1" applyBorder="1" applyAlignment="1">
      <alignment vertical="center" wrapText="1"/>
      <protection/>
    </xf>
    <xf numFmtId="167" fontId="16" fillId="0" borderId="46" xfId="56" applyNumberFormat="1" applyBorder="1" applyAlignment="1">
      <alignment horizontal="left" vertical="center" wrapText="1"/>
      <protection/>
    </xf>
    <xf numFmtId="167" fontId="16" fillId="0" borderId="20" xfId="56" applyNumberFormat="1" applyBorder="1" applyAlignment="1" applyProtection="1">
      <alignment horizontal="center" vertical="center" wrapText="1"/>
      <protection locked="0"/>
    </xf>
    <xf numFmtId="167" fontId="16" fillId="0" borderId="46" xfId="56" applyNumberFormat="1" applyBorder="1" applyAlignment="1">
      <alignment vertical="center" wrapText="1"/>
      <protection/>
    </xf>
    <xf numFmtId="167" fontId="16" fillId="0" borderId="60" xfId="56" applyNumberFormat="1" applyBorder="1" applyAlignment="1" applyProtection="1">
      <alignment horizontal="center" vertical="center" wrapText="1"/>
      <protection locked="0"/>
    </xf>
    <xf numFmtId="167" fontId="16" fillId="0" borderId="46" xfId="56" applyNumberFormat="1" applyBorder="1" applyAlignment="1" applyProtection="1">
      <alignment horizontal="left" vertical="center" wrapText="1"/>
      <protection locked="0"/>
    </xf>
    <xf numFmtId="167" fontId="16" fillId="0" borderId="0" xfId="56" applyNumberFormat="1" applyFont="1" applyAlignment="1">
      <alignment vertical="center" wrapText="1"/>
      <protection/>
    </xf>
    <xf numFmtId="167" fontId="16" fillId="0" borderId="46" xfId="56" applyNumberFormat="1" applyBorder="1" applyAlignment="1" applyProtection="1">
      <alignment vertical="center" wrapText="1"/>
      <protection locked="0"/>
    </xf>
    <xf numFmtId="167" fontId="16" fillId="0" borderId="61" xfId="56" applyNumberFormat="1" applyBorder="1" applyAlignment="1" applyProtection="1">
      <alignment horizontal="left" vertical="center" wrapText="1"/>
      <protection locked="0"/>
    </xf>
    <xf numFmtId="167" fontId="16" fillId="0" borderId="33" xfId="56" applyNumberFormat="1" applyBorder="1" applyAlignment="1" applyProtection="1">
      <alignment horizontal="center" vertical="center" wrapText="1"/>
      <protection locked="0"/>
    </xf>
    <xf numFmtId="167" fontId="16" fillId="0" borderId="62" xfId="56" applyNumberFormat="1" applyBorder="1" applyAlignment="1" applyProtection="1">
      <alignment horizontal="center" vertical="center" wrapText="1"/>
      <protection locked="0"/>
    </xf>
    <xf numFmtId="167" fontId="22" fillId="0" borderId="54" xfId="56" applyNumberFormat="1" applyFont="1" applyBorder="1" applyAlignment="1">
      <alignment horizontal="left" vertical="center" wrapText="1"/>
      <protection/>
    </xf>
    <xf numFmtId="167" fontId="22" fillId="0" borderId="54" xfId="56" applyNumberFormat="1" applyFont="1" applyBorder="1" applyAlignment="1">
      <alignment vertical="center" wrapText="1"/>
      <protection/>
    </xf>
    <xf numFmtId="167" fontId="19" fillId="0" borderId="57" xfId="56" applyNumberFormat="1" applyFont="1" applyBorder="1" applyAlignment="1">
      <alignment horizontal="left" vertical="center" wrapText="1"/>
      <protection/>
    </xf>
    <xf numFmtId="167" fontId="16" fillId="0" borderId="50" xfId="56" applyNumberFormat="1" applyBorder="1" applyAlignment="1" applyProtection="1">
      <alignment horizontal="center" vertical="center" wrapText="1"/>
      <protection/>
    </xf>
    <xf numFmtId="167" fontId="19" fillId="0" borderId="57" xfId="56" applyNumberFormat="1" applyFont="1" applyBorder="1" applyAlignment="1">
      <alignment vertical="center" wrapText="1"/>
      <protection/>
    </xf>
    <xf numFmtId="167" fontId="16" fillId="0" borderId="51" xfId="56" applyNumberFormat="1" applyBorder="1" applyAlignment="1" applyProtection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20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20" fillId="0" borderId="0" xfId="57" applyNumberFormat="1" applyFont="1" applyAlignment="1">
      <alignment horizontal="left"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9" fillId="0" borderId="0" xfId="57" applyNumberFormat="1" applyFont="1" applyAlignment="1">
      <alignment vertical="center" wrapText="1"/>
      <protection/>
    </xf>
    <xf numFmtId="167" fontId="18" fillId="0" borderId="0" xfId="57" applyNumberFormat="1" applyFont="1" applyAlignment="1">
      <alignment horizontal="right" vertical="center"/>
      <protection/>
    </xf>
    <xf numFmtId="167" fontId="22" fillId="0" borderId="55" xfId="57" applyNumberFormat="1" applyFont="1" applyBorder="1" applyAlignment="1">
      <alignment horizontal="center" vertical="center" wrapText="1"/>
      <protection/>
    </xf>
    <xf numFmtId="167" fontId="22" fillId="0" borderId="56" xfId="57" applyNumberFormat="1" applyFont="1" applyBorder="1" applyAlignment="1">
      <alignment horizontal="center" vertical="center" wrapText="1"/>
      <protection/>
    </xf>
    <xf numFmtId="167" fontId="22" fillId="0" borderId="0" xfId="57" applyNumberFormat="1" applyFont="1" applyAlignment="1">
      <alignment horizontal="center" vertical="center" wrapText="1"/>
      <protection/>
    </xf>
    <xf numFmtId="167" fontId="16" fillId="0" borderId="52" xfId="57" applyNumberFormat="1" applyBorder="1" applyAlignment="1">
      <alignment horizontal="left" vertical="center" wrapText="1"/>
      <protection/>
    </xf>
    <xf numFmtId="167" fontId="16" fillId="0" borderId="45" xfId="57" applyNumberFormat="1" applyBorder="1" applyAlignment="1">
      <alignment vertical="center" wrapText="1"/>
      <protection/>
    </xf>
    <xf numFmtId="167" fontId="16" fillId="0" borderId="46" xfId="57" applyNumberFormat="1" applyBorder="1" applyAlignment="1">
      <alignment horizontal="left" vertical="center" wrapText="1"/>
      <protection/>
    </xf>
    <xf numFmtId="167" fontId="16" fillId="0" borderId="20" xfId="57" applyNumberFormat="1" applyBorder="1" applyAlignment="1" applyProtection="1">
      <alignment horizontal="center" vertical="center" wrapText="1"/>
      <protection locked="0"/>
    </xf>
    <xf numFmtId="167" fontId="16" fillId="0" borderId="46" xfId="57" applyNumberFormat="1" applyBorder="1" applyAlignment="1">
      <alignment vertical="center" wrapText="1"/>
      <protection/>
    </xf>
    <xf numFmtId="167" fontId="16" fillId="0" borderId="60" xfId="57" applyNumberFormat="1" applyBorder="1" applyAlignment="1" applyProtection="1">
      <alignment horizontal="center" vertical="center" wrapText="1"/>
      <protection locked="0"/>
    </xf>
    <xf numFmtId="167" fontId="16" fillId="0" borderId="46" xfId="57" applyNumberFormat="1" applyBorder="1" applyAlignment="1" applyProtection="1">
      <alignment vertical="center" wrapText="1"/>
      <protection locked="0"/>
    </xf>
    <xf numFmtId="167" fontId="16" fillId="0" borderId="46" xfId="57" applyNumberFormat="1" applyBorder="1" applyAlignment="1" applyProtection="1">
      <alignment horizontal="left" vertical="center" wrapText="1"/>
      <protection locked="0"/>
    </xf>
    <xf numFmtId="167" fontId="16" fillId="0" borderId="61" xfId="57" applyNumberFormat="1" applyBorder="1" applyAlignment="1" applyProtection="1">
      <alignment horizontal="left" vertical="center" wrapText="1"/>
      <protection locked="0"/>
    </xf>
    <xf numFmtId="167" fontId="16" fillId="0" borderId="33" xfId="57" applyNumberFormat="1" applyBorder="1" applyAlignment="1" applyProtection="1">
      <alignment horizontal="center" vertical="center" wrapText="1"/>
      <protection locked="0"/>
    </xf>
    <xf numFmtId="167" fontId="16" fillId="0" borderId="62" xfId="57" applyNumberFormat="1" applyBorder="1" applyAlignment="1" applyProtection="1">
      <alignment horizontal="center" vertical="center" wrapText="1"/>
      <protection locked="0"/>
    </xf>
    <xf numFmtId="167" fontId="22" fillId="0" borderId="54" xfId="57" applyNumberFormat="1" applyFont="1" applyBorder="1" applyAlignment="1">
      <alignment horizontal="left" vertical="center" wrapText="1"/>
      <protection/>
    </xf>
    <xf numFmtId="167" fontId="22" fillId="0" borderId="54" xfId="57" applyNumberFormat="1" applyFont="1" applyBorder="1" applyAlignment="1">
      <alignment vertical="center" wrapText="1"/>
      <protection/>
    </xf>
    <xf numFmtId="167" fontId="19" fillId="0" borderId="57" xfId="57" applyNumberFormat="1" applyFont="1" applyBorder="1" applyAlignment="1">
      <alignment horizontal="left" vertical="center" wrapText="1"/>
      <protection/>
    </xf>
    <xf numFmtId="167" fontId="16" fillId="0" borderId="50" xfId="57" applyNumberFormat="1" applyBorder="1" applyAlignment="1" applyProtection="1">
      <alignment horizontal="center" vertical="center" wrapText="1"/>
      <protection/>
    </xf>
    <xf numFmtId="167" fontId="19" fillId="0" borderId="57" xfId="57" applyNumberFormat="1" applyFont="1" applyBorder="1" applyAlignment="1">
      <alignment vertical="center" wrapText="1"/>
      <protection/>
    </xf>
    <xf numFmtId="167" fontId="16" fillId="0" borderId="51" xfId="57" applyNumberFormat="1" applyBorder="1" applyAlignment="1" applyProtection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0" fontId="1" fillId="0" borderId="80" xfId="0" applyFont="1" applyBorder="1" applyAlignment="1">
      <alignment horizontal="center" vertical="top" wrapText="1"/>
    </xf>
    <xf numFmtId="3" fontId="30" fillId="0" borderId="28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0" fillId="0" borderId="81" xfId="0" applyFont="1" applyBorder="1" applyAlignment="1">
      <alignment/>
    </xf>
    <xf numFmtId="3" fontId="1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0" borderId="12" xfId="0" applyNumberFormat="1" applyFont="1" applyBorder="1" applyAlignment="1" quotePrefix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2" xfId="0" applyFont="1" applyBorder="1" applyAlignment="1" quotePrefix="1">
      <alignment vertical="top" wrapText="1"/>
    </xf>
    <xf numFmtId="0" fontId="3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44" xfId="0" applyFont="1" applyFill="1" applyBorder="1" applyAlignment="1">
      <alignment vertical="top" wrapText="1"/>
    </xf>
    <xf numFmtId="3" fontId="1" fillId="0" borderId="13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2" fillId="33" borderId="11" xfId="0" applyFont="1" applyFill="1" applyBorder="1" applyAlignment="1">
      <alignment vertical="top" wrapText="1"/>
    </xf>
    <xf numFmtId="0" fontId="32" fillId="36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top" wrapText="1"/>
    </xf>
    <xf numFmtId="0" fontId="2" fillId="33" borderId="82" xfId="0" applyFont="1" applyFill="1" applyBorder="1" applyAlignment="1">
      <alignment vertical="top" wrapText="1"/>
    </xf>
    <xf numFmtId="3" fontId="2" fillId="33" borderId="8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7" fontId="16" fillId="0" borderId="34" xfId="57" applyNumberFormat="1" applyBorder="1" applyAlignment="1" applyProtection="1">
      <alignment horizontal="right" vertical="center" wrapText="1"/>
      <protection locked="0"/>
    </xf>
    <xf numFmtId="167" fontId="16" fillId="0" borderId="20" xfId="57" applyNumberFormat="1" applyBorder="1" applyAlignment="1" applyProtection="1">
      <alignment horizontal="right" vertical="center" wrapText="1"/>
      <protection locked="0"/>
    </xf>
    <xf numFmtId="167" fontId="16" fillId="0" borderId="79" xfId="57" applyNumberFormat="1" applyFont="1" applyBorder="1" applyAlignment="1" applyProtection="1">
      <alignment horizontal="right" vertical="center" wrapText="1"/>
      <protection locked="0"/>
    </xf>
    <xf numFmtId="167" fontId="16" fillId="0" borderId="60" xfId="57" applyNumberFormat="1" applyBorder="1" applyAlignment="1" applyProtection="1">
      <alignment horizontal="right" vertical="center" wrapText="1"/>
      <protection locked="0"/>
    </xf>
    <xf numFmtId="167" fontId="16" fillId="0" borderId="60" xfId="57" applyNumberFormat="1" applyFont="1" applyBorder="1" applyAlignment="1" applyProtection="1">
      <alignment horizontal="right" vertical="center" wrapText="1"/>
      <protection locked="0"/>
    </xf>
    <xf numFmtId="167" fontId="16" fillId="0" borderId="79" xfId="56" applyNumberFormat="1" applyBorder="1" applyAlignment="1" applyProtection="1">
      <alignment horizontal="right" vertical="center" wrapText="1"/>
      <protection locked="0"/>
    </xf>
    <xf numFmtId="167" fontId="16" fillId="0" borderId="60" xfId="56" applyNumberFormat="1" applyBorder="1" applyAlignment="1" applyProtection="1">
      <alignment horizontal="right" vertical="center" wrapText="1"/>
      <protection locked="0"/>
    </xf>
    <xf numFmtId="167" fontId="16" fillId="0" borderId="34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0" xfId="59" applyNumberFormat="1" applyFont="1" applyAlignment="1">
      <alignment vertical="center" wrapText="1"/>
      <protection/>
    </xf>
    <xf numFmtId="0" fontId="1" fillId="0" borderId="28" xfId="0" applyFont="1" applyBorder="1" applyAlignment="1" quotePrefix="1">
      <alignment vertical="top" wrapText="1"/>
    </xf>
    <xf numFmtId="167" fontId="30" fillId="0" borderId="20" xfId="61" applyNumberFormat="1" applyFont="1" applyBorder="1" applyAlignment="1" applyProtection="1">
      <alignment vertical="center" wrapText="1"/>
      <protection locked="0"/>
    </xf>
    <xf numFmtId="167" fontId="30" fillId="0" borderId="60" xfId="61" applyNumberFormat="1" applyFont="1" applyBorder="1" applyAlignment="1" applyProtection="1">
      <alignment vertical="center" wrapText="1"/>
      <protection locked="0"/>
    </xf>
    <xf numFmtId="0" fontId="1" fillId="0" borderId="83" xfId="0" applyFont="1" applyBorder="1" applyAlignment="1">
      <alignment horizontal="right" vertical="center" wrapText="1"/>
    </xf>
    <xf numFmtId="0" fontId="1" fillId="0" borderId="84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vertical="top" wrapText="1"/>
    </xf>
    <xf numFmtId="0" fontId="16" fillId="0" borderId="34" xfId="60" applyFont="1" applyBorder="1" applyAlignment="1" applyProtection="1">
      <alignment vertical="center" wrapText="1"/>
      <protection locked="0"/>
    </xf>
    <xf numFmtId="0" fontId="16" fillId="0" borderId="20" xfId="60" applyFont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32" fillId="36" borderId="15" xfId="0" applyFont="1" applyFill="1" applyBorder="1" applyAlignment="1">
      <alignment vertical="top" wrapText="1"/>
    </xf>
    <xf numFmtId="0" fontId="2" fillId="33" borderId="39" xfId="0" applyFont="1" applyFill="1" applyBorder="1" applyAlignment="1">
      <alignment vertical="top" wrapText="1"/>
    </xf>
    <xf numFmtId="3" fontId="4" fillId="0" borderId="20" xfId="0" applyNumberFormat="1" applyFont="1" applyBorder="1" applyAlignment="1">
      <alignment/>
    </xf>
    <xf numFmtId="0" fontId="1" fillId="0" borderId="26" xfId="0" applyFont="1" applyBorder="1" applyAlignment="1">
      <alignment vertical="top" wrapText="1"/>
    </xf>
    <xf numFmtId="1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85" xfId="0" applyFont="1" applyBorder="1" applyAlignment="1">
      <alignment vertical="top" wrapText="1"/>
    </xf>
    <xf numFmtId="1" fontId="1" fillId="0" borderId="85" xfId="0" applyNumberFormat="1" applyFont="1" applyBorder="1" applyAlignment="1">
      <alignment horizontal="right" vertical="top" wrapText="1"/>
    </xf>
    <xf numFmtId="3" fontId="1" fillId="0" borderId="85" xfId="0" applyNumberFormat="1" applyFont="1" applyBorder="1" applyAlignment="1">
      <alignment horizontal="right" vertical="top" wrapText="1"/>
    </xf>
    <xf numFmtId="0" fontId="16" fillId="0" borderId="0" xfId="60" applyFont="1" applyAlignment="1">
      <alignment horizontal="center" vertical="center" wrapText="1"/>
      <protection/>
    </xf>
    <xf numFmtId="1" fontId="16" fillId="0" borderId="54" xfId="59" applyNumberFormat="1" applyBorder="1" applyAlignment="1" applyProtection="1">
      <alignment vertical="center" wrapText="1"/>
      <protection/>
    </xf>
    <xf numFmtId="3" fontId="16" fillId="0" borderId="58" xfId="59" applyNumberFormat="1" applyBorder="1" applyAlignment="1">
      <alignment vertical="center" wrapText="1"/>
      <protection/>
    </xf>
    <xf numFmtId="167" fontId="16" fillId="0" borderId="52" xfId="59" applyNumberFormat="1" applyBorder="1" applyAlignment="1" applyProtection="1">
      <alignment vertical="center" wrapText="1"/>
      <protection locked="0"/>
    </xf>
    <xf numFmtId="167" fontId="16" fillId="0" borderId="53" xfId="59" applyNumberFormat="1" applyBorder="1" applyAlignment="1" applyProtection="1">
      <alignment vertical="center" wrapText="1"/>
      <protection locked="0"/>
    </xf>
    <xf numFmtId="167" fontId="16" fillId="0" borderId="59" xfId="59" applyNumberFormat="1" applyBorder="1" applyAlignment="1" applyProtection="1">
      <alignment vertical="center" wrapText="1"/>
      <protection locked="0"/>
    </xf>
    <xf numFmtId="167" fontId="16" fillId="0" borderId="16" xfId="59" applyNumberFormat="1" applyBorder="1" applyAlignment="1">
      <alignment vertical="center" wrapText="1"/>
      <protection/>
    </xf>
    <xf numFmtId="167" fontId="16" fillId="0" borderId="47" xfId="59" applyNumberFormat="1" applyBorder="1" applyAlignment="1" applyProtection="1">
      <alignment vertical="center" wrapText="1"/>
      <protection locked="0"/>
    </xf>
    <xf numFmtId="167" fontId="16" fillId="0" borderId="48" xfId="59" applyNumberFormat="1" applyBorder="1" applyAlignment="1" applyProtection="1">
      <alignment vertical="center" wrapText="1"/>
      <protection locked="0"/>
    </xf>
    <xf numFmtId="167" fontId="16" fillId="0" borderId="49" xfId="59" applyNumberFormat="1" applyBorder="1" applyAlignment="1" applyProtection="1">
      <alignment vertical="center" wrapText="1"/>
      <protection locked="0"/>
    </xf>
    <xf numFmtId="167" fontId="16" fillId="0" borderId="35" xfId="59" applyNumberFormat="1" applyFont="1" applyBorder="1" applyAlignment="1" applyProtection="1">
      <alignment vertical="center" wrapText="1"/>
      <protection locked="0"/>
    </xf>
    <xf numFmtId="167" fontId="16" fillId="35" borderId="86" xfId="59" applyNumberFormat="1" applyFont="1" applyFill="1" applyBorder="1" applyAlignment="1" applyProtection="1">
      <alignment vertical="center" wrapText="1"/>
      <protection/>
    </xf>
    <xf numFmtId="167" fontId="16" fillId="0" borderId="87" xfId="59" applyNumberFormat="1" applyFont="1" applyBorder="1" applyAlignment="1" applyProtection="1">
      <alignment vertical="center" wrapText="1"/>
      <protection locked="0"/>
    </xf>
    <xf numFmtId="167" fontId="16" fillId="35" borderId="33" xfId="59" applyNumberFormat="1" applyFont="1" applyFill="1" applyBorder="1" applyAlignment="1" applyProtection="1">
      <alignment vertical="center" wrapText="1"/>
      <protection/>
    </xf>
    <xf numFmtId="167" fontId="16" fillId="0" borderId="88" xfId="59" applyNumberFormat="1" applyFont="1" applyBorder="1" applyAlignment="1" applyProtection="1">
      <alignment vertical="center" wrapText="1"/>
      <protection/>
    </xf>
    <xf numFmtId="167" fontId="16" fillId="0" borderId="89" xfId="59" applyNumberFormat="1" applyBorder="1" applyAlignment="1" applyProtection="1">
      <alignment vertical="center" wrapText="1"/>
      <protection/>
    </xf>
    <xf numFmtId="167" fontId="16" fillId="0" borderId="57" xfId="59" applyNumberFormat="1" applyFont="1" applyBorder="1" applyAlignment="1" applyProtection="1">
      <alignment vertical="center" wrapText="1"/>
      <protection/>
    </xf>
    <xf numFmtId="167" fontId="16" fillId="0" borderId="50" xfId="59" applyNumberFormat="1" applyBorder="1" applyAlignment="1" applyProtection="1">
      <alignment vertical="center" wrapText="1"/>
      <protection/>
    </xf>
    <xf numFmtId="167" fontId="22" fillId="0" borderId="11" xfId="59" applyNumberFormat="1" applyFont="1" applyBorder="1" applyAlignment="1" applyProtection="1">
      <alignment vertical="center" wrapText="1"/>
      <protection locked="0"/>
    </xf>
    <xf numFmtId="167" fontId="16" fillId="0" borderId="90" xfId="59" applyNumberFormat="1" applyBorder="1" applyAlignment="1" applyProtection="1">
      <alignment vertical="center" wrapText="1"/>
      <protection/>
    </xf>
    <xf numFmtId="167" fontId="16" fillId="0" borderId="13" xfId="59" applyNumberFormat="1" applyBorder="1" applyAlignment="1">
      <alignment vertical="center" wrapText="1"/>
      <protection/>
    </xf>
    <xf numFmtId="167" fontId="16" fillId="0" borderId="51" xfId="59" applyNumberFormat="1" applyBorder="1" applyAlignment="1" applyProtection="1">
      <alignment vertical="center" wrapText="1"/>
      <protection/>
    </xf>
    <xf numFmtId="167" fontId="16" fillId="35" borderId="11" xfId="59" applyNumberFormat="1" applyFont="1" applyFill="1" applyBorder="1" applyAlignment="1" applyProtection="1">
      <alignment vertical="center" wrapText="1"/>
      <protection/>
    </xf>
    <xf numFmtId="167" fontId="16" fillId="35" borderId="11" xfId="59" applyNumberFormat="1" applyFill="1" applyBorder="1" applyAlignment="1" applyProtection="1">
      <alignment vertical="center" wrapText="1"/>
      <protection/>
    </xf>
    <xf numFmtId="167" fontId="1" fillId="0" borderId="79" xfId="61" applyNumberFormat="1" applyFont="1" applyBorder="1" applyAlignment="1" applyProtection="1">
      <alignment vertical="center" wrapText="1"/>
      <protection locked="0"/>
    </xf>
    <xf numFmtId="167" fontId="1" fillId="0" borderId="60" xfId="61" applyNumberFormat="1" applyFont="1" applyBorder="1" applyAlignment="1" applyProtection="1">
      <alignment vertical="center" wrapText="1"/>
      <protection locked="0"/>
    </xf>
    <xf numFmtId="167" fontId="1" fillId="0" borderId="59" xfId="61" applyNumberFormat="1" applyFont="1" applyBorder="1" applyAlignment="1" applyProtection="1">
      <alignment vertical="center" wrapText="1"/>
      <protection locked="0"/>
    </xf>
    <xf numFmtId="3" fontId="25" fillId="0" borderId="0" xfId="62" applyNumberFormat="1" applyAlignment="1" applyProtection="1">
      <alignment vertical="center"/>
      <protection locked="0"/>
    </xf>
    <xf numFmtId="3" fontId="25" fillId="0" borderId="0" xfId="62" applyNumberFormat="1" applyAlignment="1" applyProtection="1">
      <alignment vertical="center"/>
      <protection/>
    </xf>
    <xf numFmtId="0" fontId="12" fillId="0" borderId="91" xfId="0" applyFont="1" applyBorder="1" applyAlignment="1">
      <alignment/>
    </xf>
    <xf numFmtId="0" fontId="12" fillId="0" borderId="92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2" fillId="0" borderId="92" xfId="0" applyNumberFormat="1" applyFont="1" applyBorder="1" applyAlignment="1">
      <alignment/>
    </xf>
    <xf numFmtId="3" fontId="12" fillId="0" borderId="93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4" fillId="37" borderId="42" xfId="0" applyFont="1" applyFill="1" applyBorder="1" applyAlignment="1">
      <alignment horizontal="center" vertical="top" wrapText="1"/>
    </xf>
    <xf numFmtId="0" fontId="4" fillId="37" borderId="41" xfId="0" applyFont="1" applyFill="1" applyBorder="1" applyAlignment="1">
      <alignment horizontal="center" vertical="top" wrapText="1"/>
    </xf>
    <xf numFmtId="0" fontId="4" fillId="37" borderId="41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94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wrapText="1"/>
    </xf>
    <xf numFmtId="167" fontId="20" fillId="33" borderId="54" xfId="56" applyNumberFormat="1" applyFont="1" applyFill="1" applyBorder="1" applyAlignment="1">
      <alignment horizontal="center" vertical="center" wrapText="1"/>
      <protection/>
    </xf>
    <xf numFmtId="167" fontId="22" fillId="33" borderId="55" xfId="56" applyNumberFormat="1" applyFont="1" applyFill="1" applyBorder="1" applyAlignment="1">
      <alignment horizontal="center" vertical="center" wrapText="1"/>
      <protection/>
    </xf>
    <xf numFmtId="167" fontId="22" fillId="33" borderId="56" xfId="56" applyNumberFormat="1" applyFont="1" applyFill="1" applyBorder="1" applyAlignment="1">
      <alignment horizontal="center" vertical="center" wrapText="1"/>
      <protection/>
    </xf>
    <xf numFmtId="167" fontId="20" fillId="33" borderId="54" xfId="57" applyNumberFormat="1" applyFont="1" applyFill="1" applyBorder="1" applyAlignment="1">
      <alignment horizontal="center" vertical="center" wrapText="1"/>
      <protection/>
    </xf>
    <xf numFmtId="167" fontId="22" fillId="33" borderId="55" xfId="57" applyNumberFormat="1" applyFont="1" applyFill="1" applyBorder="1" applyAlignment="1">
      <alignment horizontal="center" vertical="center" wrapText="1"/>
      <protection/>
    </xf>
    <xf numFmtId="167" fontId="22" fillId="33" borderId="56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9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2" fillId="33" borderId="21" xfId="0" applyFont="1" applyFill="1" applyBorder="1" applyAlignment="1">
      <alignment/>
    </xf>
    <xf numFmtId="0" fontId="12" fillId="33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84" xfId="0" applyNumberForma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98" xfId="0" applyBorder="1" applyAlignment="1">
      <alignment vertical="center"/>
    </xf>
    <xf numFmtId="0" fontId="1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0" fillId="0" borderId="99" xfId="0" applyNumberFormat="1" applyBorder="1" applyAlignment="1">
      <alignment vertical="center"/>
    </xf>
    <xf numFmtId="0" fontId="16" fillId="0" borderId="0" xfId="60" applyFont="1" applyAlignment="1">
      <alignment vertical="center" wrapText="1"/>
      <protection/>
    </xf>
    <xf numFmtId="0" fontId="16" fillId="0" borderId="0" xfId="60" applyFont="1" applyAlignment="1">
      <alignment horizontal="right" vertical="center" wrapText="1"/>
      <protection/>
    </xf>
    <xf numFmtId="0" fontId="12" fillId="0" borderId="2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33" xfId="0" applyBorder="1" applyAlignment="1">
      <alignment vertical="center"/>
    </xf>
    <xf numFmtId="167" fontId="22" fillId="0" borderId="16" xfId="59" applyNumberFormat="1" applyFont="1" applyBorder="1" applyAlignment="1">
      <alignment horizontal="center" vertical="center" wrapText="1"/>
      <protection/>
    </xf>
    <xf numFmtId="167" fontId="22" fillId="0" borderId="11" xfId="59" applyNumberFormat="1" applyFont="1" applyBorder="1" applyAlignment="1">
      <alignment horizontal="center" vertical="center" wrapText="1"/>
      <protection/>
    </xf>
    <xf numFmtId="167" fontId="22" fillId="0" borderId="58" xfId="59" applyNumberFormat="1" applyFont="1" applyBorder="1" applyAlignment="1">
      <alignment horizontal="center" vertical="center" wrapText="1"/>
      <protection/>
    </xf>
    <xf numFmtId="167" fontId="22" fillId="0" borderId="17" xfId="59" applyNumberFormat="1" applyFont="1" applyBorder="1" applyAlignment="1">
      <alignment horizontal="center" vertical="center" wrapText="1"/>
      <protection/>
    </xf>
    <xf numFmtId="168" fontId="16" fillId="0" borderId="101" xfId="59" applyNumberFormat="1" applyBorder="1" applyAlignment="1" applyProtection="1">
      <alignment vertical="center" wrapText="1"/>
      <protection locked="0"/>
    </xf>
    <xf numFmtId="168" fontId="16" fillId="0" borderId="28" xfId="59" applyNumberFormat="1" applyBorder="1" applyAlignment="1" applyProtection="1">
      <alignment vertical="center" wrapText="1"/>
      <protection locked="0"/>
    </xf>
    <xf numFmtId="168" fontId="16" fillId="0" borderId="102" xfId="59" applyNumberFormat="1" applyBorder="1" applyAlignment="1" applyProtection="1">
      <alignment vertical="center" wrapText="1"/>
      <protection locked="0"/>
    </xf>
    <xf numFmtId="167" fontId="16" fillId="0" borderId="16" xfId="59" applyNumberFormat="1" applyFont="1" applyBorder="1" applyAlignment="1" applyProtection="1">
      <alignment vertical="center" wrapText="1"/>
      <protection locked="0"/>
    </xf>
    <xf numFmtId="167" fontId="21" fillId="0" borderId="58" xfId="58" applyNumberFormat="1" applyFont="1" applyBorder="1" applyAlignment="1" applyProtection="1">
      <alignment vertical="center" wrapText="1"/>
      <protection locked="0"/>
    </xf>
    <xf numFmtId="167" fontId="21" fillId="0" borderId="17" xfId="58" applyNumberFormat="1" applyFont="1" applyBorder="1" applyAlignment="1" applyProtection="1">
      <alignment vertical="center" wrapText="1"/>
      <protection locked="0"/>
    </xf>
    <xf numFmtId="167" fontId="22" fillId="0" borderId="12" xfId="59" applyNumberFormat="1" applyFont="1" applyBorder="1" applyAlignment="1">
      <alignment horizontal="center" vertical="center" wrapText="1"/>
      <protection/>
    </xf>
    <xf numFmtId="167" fontId="25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9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9" fontId="0" fillId="0" borderId="62" xfId="0" applyNumberFormat="1" applyBorder="1" applyAlignment="1">
      <alignment/>
    </xf>
    <xf numFmtId="0" fontId="12" fillId="0" borderId="54" xfId="0" applyFont="1" applyBorder="1" applyAlignment="1">
      <alignment/>
    </xf>
    <xf numFmtId="3" fontId="12" fillId="0" borderId="55" xfId="0" applyNumberFormat="1" applyFont="1" applyBorder="1" applyAlignment="1">
      <alignment/>
    </xf>
    <xf numFmtId="9" fontId="12" fillId="0" borderId="56" xfId="0" applyNumberFormat="1" applyFont="1" applyBorder="1" applyAlignment="1">
      <alignment/>
    </xf>
    <xf numFmtId="0" fontId="0" fillId="0" borderId="45" xfId="0" applyBorder="1" applyAlignment="1">
      <alignment/>
    </xf>
    <xf numFmtId="3" fontId="0" fillId="0" borderId="34" xfId="0" applyNumberFormat="1" applyBorder="1" applyAlignment="1">
      <alignment/>
    </xf>
    <xf numFmtId="9" fontId="0" fillId="0" borderId="79" xfId="0" applyNumberFormat="1" applyBorder="1" applyAlignment="1">
      <alignment/>
    </xf>
    <xf numFmtId="0" fontId="12" fillId="33" borderId="54" xfId="0" applyFont="1" applyFill="1" applyBorder="1" applyAlignment="1">
      <alignment/>
    </xf>
    <xf numFmtId="0" fontId="12" fillId="33" borderId="55" xfId="0" applyFont="1" applyFill="1" applyBorder="1" applyAlignment="1">
      <alignment horizontal="right"/>
    </xf>
    <xf numFmtId="0" fontId="12" fillId="33" borderId="56" xfId="0" applyFont="1" applyFill="1" applyBorder="1" applyAlignment="1">
      <alignment horizontal="right"/>
    </xf>
    <xf numFmtId="0" fontId="35" fillId="0" borderId="46" xfId="0" applyFont="1" applyBorder="1" applyAlignment="1">
      <alignment/>
    </xf>
    <xf numFmtId="0" fontId="35" fillId="0" borderId="61" xfId="0" applyFont="1" applyBorder="1" applyAlignment="1">
      <alignment wrapText="1"/>
    </xf>
    <xf numFmtId="0" fontId="36" fillId="0" borderId="54" xfId="0" applyFont="1" applyBorder="1" applyAlignment="1">
      <alignment/>
    </xf>
    <xf numFmtId="3" fontId="12" fillId="0" borderId="55" xfId="0" applyNumberFormat="1" applyFont="1" applyBorder="1" applyAlignment="1">
      <alignment/>
    </xf>
    <xf numFmtId="9" fontId="12" fillId="0" borderId="56" xfId="0" applyNumberFormat="1" applyFont="1" applyBorder="1" applyAlignment="1">
      <alignment/>
    </xf>
    <xf numFmtId="0" fontId="35" fillId="0" borderId="45" xfId="0" applyFont="1" applyBorder="1" applyAlignment="1">
      <alignment/>
    </xf>
    <xf numFmtId="0" fontId="1" fillId="0" borderId="13" xfId="0" applyFont="1" applyBorder="1" applyAlignment="1">
      <alignment vertical="center"/>
    </xf>
    <xf numFmtId="3" fontId="1" fillId="0" borderId="10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04" xfId="0" applyNumberFormat="1" applyFont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7" fontId="37" fillId="0" borderId="60" xfId="56" applyNumberFormat="1" applyFont="1" applyBorder="1" applyAlignment="1" applyProtection="1">
      <alignment horizontal="right" vertical="center" wrapText="1"/>
      <protection locked="0"/>
    </xf>
    <xf numFmtId="167" fontId="37" fillId="0" borderId="20" xfId="57" applyNumberFormat="1" applyFont="1" applyBorder="1" applyAlignment="1" applyProtection="1">
      <alignment horizontal="right" vertical="center" wrapText="1"/>
      <protection locked="0"/>
    </xf>
    <xf numFmtId="167" fontId="37" fillId="0" borderId="60" xfId="57" applyNumberFormat="1" applyFont="1" applyBorder="1" applyAlignment="1" applyProtection="1">
      <alignment horizontal="right" vertical="center" wrapText="1"/>
      <protection locked="0"/>
    </xf>
    <xf numFmtId="3" fontId="30" fillId="0" borderId="20" xfId="0" applyNumberFormat="1" applyFont="1" applyBorder="1" applyAlignment="1">
      <alignment horizontal="right" vertical="top" wrapText="1"/>
    </xf>
    <xf numFmtId="3" fontId="30" fillId="0" borderId="33" xfId="0" applyNumberFormat="1" applyFont="1" applyBorder="1" applyAlignment="1">
      <alignment wrapText="1"/>
    </xf>
    <xf numFmtId="3" fontId="30" fillId="0" borderId="20" xfId="0" applyNumberFormat="1" applyFont="1" applyBorder="1" applyAlignment="1">
      <alignment horizontal="right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 wrapText="1"/>
    </xf>
    <xf numFmtId="0" fontId="1" fillId="0" borderId="61" xfId="61" applyFont="1" applyBorder="1" applyAlignment="1">
      <alignment vertical="center" wrapText="1"/>
      <protection/>
    </xf>
    <xf numFmtId="167" fontId="1" fillId="0" borderId="33" xfId="61" applyNumberFormat="1" applyFont="1" applyBorder="1" applyAlignment="1" applyProtection="1">
      <alignment vertical="center" wrapText="1"/>
      <protection locked="0"/>
    </xf>
    <xf numFmtId="167" fontId="1" fillId="0" borderId="62" xfId="61" applyNumberFormat="1" applyFont="1" applyBorder="1" applyAlignment="1" applyProtection="1">
      <alignment vertical="center" wrapText="1"/>
      <protection locked="0"/>
    </xf>
    <xf numFmtId="1" fontId="16" fillId="0" borderId="69" xfId="62" applyNumberFormat="1" applyFont="1" applyBorder="1" applyAlignment="1" applyProtection="1">
      <alignment vertical="center"/>
      <protection/>
    </xf>
    <xf numFmtId="0" fontId="1" fillId="33" borderId="0" xfId="0" applyFont="1" applyFill="1" applyBorder="1" applyAlignment="1">
      <alignment vertical="top" wrapText="1"/>
    </xf>
    <xf numFmtId="0" fontId="32" fillId="33" borderId="0" xfId="0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 wrapText="1"/>
    </xf>
    <xf numFmtId="167" fontId="21" fillId="0" borderId="12" xfId="58" applyNumberFormat="1" applyFont="1" applyBorder="1" applyAlignment="1" applyProtection="1">
      <alignment vertical="center" wrapText="1"/>
      <protection locked="0"/>
    </xf>
    <xf numFmtId="168" fontId="16" fillId="0" borderId="105" xfId="59" applyNumberFormat="1" applyBorder="1" applyAlignment="1" applyProtection="1">
      <alignment vertical="center" wrapText="1"/>
      <protection locked="0"/>
    </xf>
    <xf numFmtId="167" fontId="16" fillId="0" borderId="57" xfId="59" applyNumberFormat="1" applyBorder="1" applyAlignment="1" applyProtection="1">
      <alignment vertical="center" wrapText="1"/>
      <protection locked="0"/>
    </xf>
    <xf numFmtId="167" fontId="16" fillId="0" borderId="105" xfId="59" applyNumberFormat="1" applyBorder="1" applyAlignment="1" applyProtection="1">
      <alignment vertical="center" wrapText="1"/>
      <protection locked="0"/>
    </xf>
    <xf numFmtId="167" fontId="16" fillId="0" borderId="43" xfId="59" applyNumberFormat="1" applyBorder="1" applyAlignment="1" applyProtection="1">
      <alignment vertical="center" wrapText="1"/>
      <protection locked="0"/>
    </xf>
    <xf numFmtId="0" fontId="6" fillId="0" borderId="106" xfId="0" applyFont="1" applyBorder="1" applyAlignment="1">
      <alignment horizontal="left" vertical="top" wrapText="1"/>
    </xf>
    <xf numFmtId="0" fontId="6" fillId="0" borderId="107" xfId="0" applyFont="1" applyBorder="1" applyAlignment="1">
      <alignment horizontal="left" vertical="top" wrapText="1"/>
    </xf>
    <xf numFmtId="0" fontId="1" fillId="0" borderId="106" xfId="0" applyFont="1" applyBorder="1" applyAlignment="1">
      <alignment horizontal="left" vertical="top" wrapText="1"/>
    </xf>
    <xf numFmtId="0" fontId="1" fillId="0" borderId="10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08" xfId="0" applyFont="1" applyBorder="1" applyAlignment="1">
      <alignment horizontal="center"/>
    </xf>
    <xf numFmtId="0" fontId="6" fillId="0" borderId="106" xfId="0" applyFont="1" applyBorder="1" applyAlignment="1">
      <alignment horizontal="center" vertical="top" wrapText="1"/>
    </xf>
    <xf numFmtId="0" fontId="6" fillId="0" borderId="10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0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109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wrapText="1"/>
    </xf>
    <xf numFmtId="0" fontId="1" fillId="0" borderId="38" xfId="0" applyFont="1" applyBorder="1" applyAlignment="1">
      <alignment horizontal="center" vertical="top" wrapText="1"/>
    </xf>
    <xf numFmtId="0" fontId="6" fillId="0" borderId="110" xfId="0" applyFont="1" applyBorder="1" applyAlignment="1">
      <alignment horizontal="center" vertical="top" wrapText="1"/>
    </xf>
    <xf numFmtId="0" fontId="6" fillId="0" borderId="111" xfId="0" applyFont="1" applyBorder="1" applyAlignment="1">
      <alignment horizontal="center" vertical="top" wrapText="1"/>
    </xf>
    <xf numFmtId="167" fontId="16" fillId="0" borderId="0" xfId="56" applyNumberFormat="1" applyFont="1" applyAlignment="1">
      <alignment horizontal="center" vertical="center" wrapText="1"/>
      <protection/>
    </xf>
    <xf numFmtId="167" fontId="25" fillId="0" borderId="0" xfId="57" applyNumberFormat="1" applyFont="1" applyAlignment="1">
      <alignment horizontal="center" vertical="center"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06" xfId="0" applyFont="1" applyBorder="1" applyAlignment="1">
      <alignment horizontal="center" wrapText="1"/>
    </xf>
    <xf numFmtId="0" fontId="4" fillId="0" borderId="10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13" xfId="0" applyFont="1" applyBorder="1" applyAlignment="1">
      <alignment horizontal="center" vertical="top" wrapText="1"/>
    </xf>
    <xf numFmtId="0" fontId="2" fillId="33" borderId="1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108" xfId="0" applyFont="1" applyBorder="1" applyAlignment="1">
      <alignment horizontal="center"/>
    </xf>
    <xf numFmtId="0" fontId="33" fillId="36" borderId="106" xfId="0" applyFont="1" applyFill="1" applyBorder="1" applyAlignment="1">
      <alignment horizontal="center" vertical="center" wrapText="1"/>
    </xf>
    <xf numFmtId="0" fontId="33" fillId="36" borderId="10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33" fillId="36" borderId="106" xfId="0" applyFont="1" applyFill="1" applyBorder="1" applyAlignment="1">
      <alignment horizontal="center" vertical="center" wrapText="1"/>
    </xf>
    <xf numFmtId="0" fontId="33" fillId="36" borderId="107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33" fillId="36" borderId="71" xfId="0" applyFont="1" applyFill="1" applyBorder="1" applyAlignment="1">
      <alignment horizontal="center" vertical="center" wrapText="1"/>
    </xf>
    <xf numFmtId="0" fontId="33" fillId="36" borderId="115" xfId="0" applyFont="1" applyFill="1" applyBorder="1" applyAlignment="1">
      <alignment horizontal="center" vertical="center" wrapText="1"/>
    </xf>
    <xf numFmtId="0" fontId="33" fillId="36" borderId="76" xfId="0" applyFont="1" applyFill="1" applyBorder="1" applyAlignment="1">
      <alignment horizontal="center" vertical="center" wrapText="1"/>
    </xf>
    <xf numFmtId="0" fontId="33" fillId="36" borderId="4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3" fillId="36" borderId="106" xfId="0" applyFont="1" applyFill="1" applyBorder="1" applyAlignment="1">
      <alignment horizontal="center" vertical="top" wrapText="1"/>
    </xf>
    <xf numFmtId="0" fontId="33" fillId="36" borderId="10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8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16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60" applyFont="1" applyAlignment="1">
      <alignment horizontal="center"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27" fillId="0" borderId="0" xfId="58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12" fillId="0" borderId="20" xfId="0" applyNumberFormat="1" applyFont="1" applyBorder="1" applyAlignment="1">
      <alignment horizontal="right"/>
    </xf>
    <xf numFmtId="3" fontId="12" fillId="0" borderId="84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20" xfId="0" applyNumberFormat="1" applyBorder="1" applyAlignment="1">
      <alignment horizontal="right"/>
    </xf>
    <xf numFmtId="3" fontId="0" fillId="0" borderId="84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17" xfId="0" applyNumberFormat="1" applyBorder="1" applyAlignment="1">
      <alignment horizontal="right"/>
    </xf>
    <xf numFmtId="3" fontId="12" fillId="0" borderId="92" xfId="0" applyNumberFormat="1" applyFont="1" applyBorder="1" applyAlignment="1">
      <alignment horizontal="right"/>
    </xf>
    <xf numFmtId="3" fontId="12" fillId="0" borderId="93" xfId="0" applyNumberFormat="1" applyFont="1" applyBorder="1" applyAlignment="1">
      <alignment horizontal="right"/>
    </xf>
    <xf numFmtId="0" fontId="12" fillId="33" borderId="96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8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67" fontId="16" fillId="0" borderId="0" xfId="59" applyNumberFormat="1" applyFont="1" applyAlignment="1">
      <alignment horizontal="center" vertical="center" wrapText="1"/>
      <protection/>
    </xf>
    <xf numFmtId="167" fontId="16" fillId="0" borderId="0" xfId="59" applyNumberFormat="1" applyAlignment="1">
      <alignment horizontal="center" vertical="center" wrapText="1"/>
      <protection/>
    </xf>
    <xf numFmtId="0" fontId="4" fillId="33" borderId="11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95" xfId="0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horizontal="center" vertical="top" wrapText="1"/>
    </xf>
    <xf numFmtId="0" fontId="6" fillId="0" borderId="118" xfId="0" applyFont="1" applyBorder="1" applyAlignment="1">
      <alignment horizontal="center" vertical="top" wrapText="1"/>
    </xf>
    <xf numFmtId="0" fontId="6" fillId="0" borderId="107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top" wrapText="1"/>
    </xf>
    <xf numFmtId="0" fontId="1" fillId="0" borderId="120" xfId="0" applyFont="1" applyBorder="1" applyAlignment="1">
      <alignment horizontal="center" vertical="top" wrapText="1"/>
    </xf>
    <xf numFmtId="0" fontId="1" fillId="0" borderId="121" xfId="0" applyFont="1" applyBorder="1" applyAlignment="1">
      <alignment horizontal="center" vertical="top" wrapText="1"/>
    </xf>
    <xf numFmtId="0" fontId="1" fillId="0" borderId="115" xfId="0" applyFont="1" applyBorder="1" applyAlignment="1">
      <alignment horizontal="center" vertical="top" wrapText="1"/>
    </xf>
    <xf numFmtId="0" fontId="1" fillId="0" borderId="12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24" fillId="0" borderId="0" xfId="62" applyFont="1" applyAlignment="1" applyProtection="1">
      <alignment horizontal="center"/>
      <protection/>
    </xf>
    <xf numFmtId="0" fontId="16" fillId="0" borderId="123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2006.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7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/>
            </c:strRef>
          </c:cat>
          <c:val>
            <c:numRef>
              <c:f>'3.sz. tájékoztató kimutatás'!$C$8:$C$14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2006.</a:t>
            </a:r>
          </a:p>
        </c:rich>
      </c:tx>
      <c:layout>
        <c:manualLayout>
          <c:xMode val="factor"/>
          <c:yMode val="factor"/>
          <c:x val="-0.0465"/>
          <c:y val="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5"/>
          <c:y val="0.3"/>
          <c:w val="0.53225"/>
          <c:h val="0.5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/>
            </c:strRef>
          </c:cat>
          <c:val>
            <c:numRef>
              <c:f>'3.sz. tájékoztató kimutatás'!$C$32:$C$38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14.00390625" style="0" customWidth="1"/>
    <col min="4" max="4" width="12.28125" style="0" customWidth="1"/>
  </cols>
  <sheetData>
    <row r="1" spans="1:4" ht="15" customHeight="1">
      <c r="A1" s="558" t="s">
        <v>265</v>
      </c>
      <c r="B1" s="558"/>
      <c r="C1" s="558"/>
      <c r="D1" s="558"/>
    </row>
    <row r="2" spans="1:4" ht="12" customHeight="1">
      <c r="A2" s="562" t="s">
        <v>655</v>
      </c>
      <c r="B2" s="562"/>
      <c r="C2" s="562"/>
      <c r="D2" s="562"/>
    </row>
    <row r="3" spans="1:4" ht="15" customHeight="1" thickBot="1">
      <c r="A3" s="559" t="s">
        <v>281</v>
      </c>
      <c r="B3" s="559"/>
      <c r="C3" s="559"/>
      <c r="D3" s="559"/>
    </row>
    <row r="4" spans="1:4" ht="12.75" customHeight="1" thickBot="1" thickTop="1">
      <c r="A4" s="40"/>
      <c r="B4" s="327"/>
      <c r="C4" s="327"/>
      <c r="D4" s="327"/>
    </row>
    <row r="5" spans="1:4" ht="26.25" customHeight="1" thickBot="1" thickTop="1">
      <c r="A5" s="450" t="s">
        <v>0</v>
      </c>
      <c r="B5" s="451" t="s">
        <v>1</v>
      </c>
      <c r="C5" s="452" t="s">
        <v>651</v>
      </c>
      <c r="D5" s="452" t="s">
        <v>589</v>
      </c>
    </row>
    <row r="6" spans="1:4" ht="15" customHeight="1" thickBot="1">
      <c r="A6" s="15"/>
      <c r="B6" s="560" t="s">
        <v>2</v>
      </c>
      <c r="C6" s="561"/>
      <c r="D6" s="561"/>
    </row>
    <row r="7" spans="1:4" ht="15" customHeight="1" thickBot="1">
      <c r="A7" s="26" t="s">
        <v>3</v>
      </c>
      <c r="B7" s="551" t="s">
        <v>4</v>
      </c>
      <c r="C7" s="552"/>
      <c r="D7" s="552"/>
    </row>
    <row r="8" spans="1:13" ht="15" customHeight="1" thickBot="1">
      <c r="A8" s="27" t="s">
        <v>5</v>
      </c>
      <c r="B8" s="553" t="s">
        <v>6</v>
      </c>
      <c r="C8" s="554"/>
      <c r="D8" s="554"/>
      <c r="M8" s="17"/>
    </row>
    <row r="9" spans="1:13" ht="15" customHeight="1" thickBot="1">
      <c r="A9" s="27"/>
      <c r="B9" s="14" t="s">
        <v>7</v>
      </c>
      <c r="C9" s="328">
        <v>109381</v>
      </c>
      <c r="D9" s="535">
        <v>58381</v>
      </c>
      <c r="J9" s="29"/>
      <c r="K9" s="29"/>
      <c r="L9" s="29"/>
      <c r="M9" s="98"/>
    </row>
    <row r="10" spans="1:13" ht="15" customHeight="1" thickBot="1">
      <c r="A10" s="27"/>
      <c r="B10" s="14" t="s">
        <v>8</v>
      </c>
      <c r="C10" s="65">
        <f>'2sz melléklet'!C27</f>
        <v>339540</v>
      </c>
      <c r="D10" s="65">
        <f>'2sz melléklet'!D27</f>
        <v>330741</v>
      </c>
      <c r="M10" s="17"/>
    </row>
    <row r="11" spans="1:4" ht="15" customHeight="1" thickBot="1">
      <c r="A11" s="27" t="s">
        <v>9</v>
      </c>
      <c r="B11" s="553" t="s">
        <v>10</v>
      </c>
      <c r="C11" s="554"/>
      <c r="D11" s="554"/>
    </row>
    <row r="12" spans="1:4" ht="15" customHeight="1" thickBot="1">
      <c r="A12" s="27"/>
      <c r="B12" s="14" t="s">
        <v>11</v>
      </c>
      <c r="C12" s="328">
        <v>375100</v>
      </c>
      <c r="D12" s="535">
        <v>375100</v>
      </c>
    </row>
    <row r="13" spans="1:4" ht="15" customHeight="1" thickBot="1">
      <c r="A13" s="27"/>
      <c r="B13" s="14" t="s">
        <v>12</v>
      </c>
      <c r="C13" s="328">
        <v>863969</v>
      </c>
      <c r="D13" s="535">
        <v>863969</v>
      </c>
    </row>
    <row r="14" spans="1:4" ht="15" customHeight="1" thickBot="1">
      <c r="A14" s="27"/>
      <c r="B14" s="14" t="s">
        <v>13</v>
      </c>
      <c r="C14" s="328">
        <v>8500</v>
      </c>
      <c r="D14" s="535">
        <v>8500</v>
      </c>
    </row>
    <row r="15" spans="1:4" ht="15" customHeight="1" thickBot="1">
      <c r="A15" s="27"/>
      <c r="B15" s="23" t="s">
        <v>4</v>
      </c>
      <c r="C15" s="77">
        <f>SUM(C12:C14)+C9+C10</f>
        <v>1696490</v>
      </c>
      <c r="D15" s="77">
        <f>SUM(D12:D14)+D9+D10</f>
        <v>1636691</v>
      </c>
    </row>
    <row r="16" spans="1:4" ht="12" customHeight="1" thickBot="1">
      <c r="A16" s="26" t="s">
        <v>14</v>
      </c>
      <c r="B16" s="551" t="s">
        <v>15</v>
      </c>
      <c r="C16" s="552"/>
      <c r="D16" s="552"/>
    </row>
    <row r="17" spans="1:4" ht="15" customHeight="1" thickBot="1">
      <c r="A17" s="27" t="s">
        <v>5</v>
      </c>
      <c r="B17" s="553" t="s">
        <v>16</v>
      </c>
      <c r="C17" s="554"/>
      <c r="D17" s="554"/>
    </row>
    <row r="18" spans="1:4" ht="15" customHeight="1" thickBot="1">
      <c r="A18" s="27"/>
      <c r="B18" s="14" t="s">
        <v>17</v>
      </c>
      <c r="C18" s="328">
        <v>942907</v>
      </c>
      <c r="D18" s="535">
        <v>942907</v>
      </c>
    </row>
    <row r="19" spans="1:4" ht="15" customHeight="1" thickBot="1">
      <c r="A19" s="27"/>
      <c r="B19" s="14" t="s">
        <v>18</v>
      </c>
      <c r="C19" s="328">
        <v>77605</v>
      </c>
      <c r="D19" s="535">
        <v>79648</v>
      </c>
    </row>
    <row r="20" spans="1:4" ht="15" customHeight="1" thickBot="1">
      <c r="A20" s="27"/>
      <c r="B20" s="14" t="s">
        <v>19</v>
      </c>
      <c r="C20" s="328">
        <v>78493</v>
      </c>
      <c r="D20" s="535">
        <v>71256</v>
      </c>
    </row>
    <row r="21" spans="1:4" ht="15" customHeight="1" thickBot="1">
      <c r="A21" s="27"/>
      <c r="B21" s="14" t="s">
        <v>641</v>
      </c>
      <c r="C21" s="328">
        <v>32857</v>
      </c>
      <c r="D21" s="535">
        <v>38013</v>
      </c>
    </row>
    <row r="22" spans="1:4" ht="15" customHeight="1" thickBot="1">
      <c r="A22" s="27"/>
      <c r="B22" s="14" t="s">
        <v>642</v>
      </c>
      <c r="C22" s="328">
        <v>693250</v>
      </c>
      <c r="D22" s="535">
        <v>693250</v>
      </c>
    </row>
    <row r="23" spans="1:4" ht="15" customHeight="1" thickBot="1">
      <c r="A23" s="27"/>
      <c r="B23" s="14" t="s">
        <v>643</v>
      </c>
      <c r="C23" s="328">
        <v>96501</v>
      </c>
      <c r="D23" s="535">
        <v>105501</v>
      </c>
    </row>
    <row r="24" spans="1:4" ht="12" customHeight="1" thickBot="1">
      <c r="A24" s="27"/>
      <c r="B24" s="23" t="s">
        <v>21</v>
      </c>
      <c r="C24" s="77">
        <f>SUM(C18:C23)</f>
        <v>1921613</v>
      </c>
      <c r="D24" s="77">
        <f>SUM(D18:D23)</f>
        <v>1930575</v>
      </c>
    </row>
    <row r="25" spans="1:4" ht="15" customHeight="1" thickBot="1">
      <c r="A25" s="26" t="s">
        <v>22</v>
      </c>
      <c r="B25" s="551" t="s">
        <v>23</v>
      </c>
      <c r="C25" s="552"/>
      <c r="D25" s="552"/>
    </row>
    <row r="26" spans="1:12" ht="15" customHeight="1" thickBot="1">
      <c r="A26" s="27" t="s">
        <v>5</v>
      </c>
      <c r="B26" s="553" t="s">
        <v>503</v>
      </c>
      <c r="C26" s="554"/>
      <c r="D26" s="554"/>
      <c r="J26" s="29"/>
      <c r="K26" s="29"/>
      <c r="L26" s="29"/>
    </row>
    <row r="27" spans="1:4" ht="15" customHeight="1" thickBot="1">
      <c r="A27" s="27"/>
      <c r="B27" s="14" t="s">
        <v>24</v>
      </c>
      <c r="C27" s="328">
        <v>486218</v>
      </c>
      <c r="D27" s="535">
        <v>263882</v>
      </c>
    </row>
    <row r="28" spans="1:4" ht="15" customHeight="1" thickBot="1">
      <c r="A28" s="27"/>
      <c r="B28" s="14" t="s">
        <v>8</v>
      </c>
      <c r="C28" s="65">
        <v>64505</v>
      </c>
      <c r="D28" s="65">
        <f>'2sz melléklet'!F27</f>
        <v>64505</v>
      </c>
    </row>
    <row r="29" spans="1:4" ht="15" customHeight="1" thickBot="1">
      <c r="A29" s="27" t="s">
        <v>9</v>
      </c>
      <c r="B29" s="14" t="s">
        <v>25</v>
      </c>
      <c r="C29" s="328">
        <v>30000</v>
      </c>
      <c r="D29" s="535">
        <v>58333</v>
      </c>
    </row>
    <row r="30" spans="1:12" ht="15" customHeight="1" thickBot="1">
      <c r="A30" s="27"/>
      <c r="B30" s="23" t="s">
        <v>23</v>
      </c>
      <c r="C30" s="77">
        <f>SUM(C27:C29)</f>
        <v>580723</v>
      </c>
      <c r="D30" s="77">
        <f>SUM(D27:D29)</f>
        <v>386720</v>
      </c>
      <c r="F30" s="29"/>
      <c r="J30" s="29"/>
      <c r="K30" s="29"/>
      <c r="L30" s="29"/>
    </row>
    <row r="31" spans="1:4" ht="15" customHeight="1" thickBot="1">
      <c r="A31" s="26" t="s">
        <v>26</v>
      </c>
      <c r="B31" s="551" t="s">
        <v>27</v>
      </c>
      <c r="C31" s="552"/>
      <c r="D31" s="552"/>
    </row>
    <row r="32" spans="1:4" ht="15" customHeight="1" thickBot="1">
      <c r="A32" s="27" t="s">
        <v>5</v>
      </c>
      <c r="B32" s="553" t="s">
        <v>28</v>
      </c>
      <c r="C32" s="554"/>
      <c r="D32" s="554"/>
    </row>
    <row r="33" spans="1:6" ht="27.75" customHeight="1" thickBot="1">
      <c r="A33" s="555"/>
      <c r="B33" s="14" t="s">
        <v>29</v>
      </c>
      <c r="C33" s="328">
        <v>1508439</v>
      </c>
      <c r="D33" s="535">
        <v>1508439</v>
      </c>
      <c r="F33" s="331"/>
    </row>
    <row r="34" spans="1:4" ht="15" customHeight="1" thickBot="1">
      <c r="A34" s="556"/>
      <c r="B34" s="14" t="s">
        <v>30</v>
      </c>
      <c r="C34" s="328">
        <v>130076</v>
      </c>
      <c r="D34" s="535">
        <v>141322</v>
      </c>
    </row>
    <row r="35" spans="1:7" ht="15" customHeight="1" thickBot="1">
      <c r="A35" s="557"/>
      <c r="B35" s="14" t="s">
        <v>31</v>
      </c>
      <c r="C35" s="535">
        <v>141870</v>
      </c>
      <c r="D35" s="535">
        <v>151452</v>
      </c>
      <c r="F35" s="331"/>
      <c r="G35" s="331"/>
    </row>
    <row r="36" spans="1:4" ht="15" customHeight="1" thickBot="1">
      <c r="A36" s="27" t="s">
        <v>9</v>
      </c>
      <c r="B36" s="553" t="s">
        <v>32</v>
      </c>
      <c r="C36" s="554"/>
      <c r="D36" s="554"/>
    </row>
    <row r="37" spans="1:4" ht="15" customHeight="1" thickBot="1">
      <c r="A37" s="555"/>
      <c r="B37" s="14" t="s">
        <v>30</v>
      </c>
      <c r="C37" s="328">
        <v>1001559</v>
      </c>
      <c r="D37" s="535">
        <v>938215</v>
      </c>
    </row>
    <row r="38" spans="1:4" ht="15" customHeight="1" thickBot="1">
      <c r="A38" s="556"/>
      <c r="B38" s="14" t="s">
        <v>31</v>
      </c>
      <c r="C38" s="65">
        <v>167539</v>
      </c>
      <c r="D38" s="535">
        <v>167539</v>
      </c>
    </row>
    <row r="39" spans="1:4" ht="15" customHeight="1" thickBot="1">
      <c r="A39" s="557"/>
      <c r="B39" s="23" t="s">
        <v>27</v>
      </c>
      <c r="C39" s="77">
        <f>SUM(C33:C38)</f>
        <v>2949483</v>
      </c>
      <c r="D39" s="77">
        <f>SUM(D33:D38)</f>
        <v>2906967</v>
      </c>
    </row>
    <row r="40" spans="1:4" ht="15" customHeight="1" thickBot="1">
      <c r="A40" s="26" t="s">
        <v>33</v>
      </c>
      <c r="B40" s="24" t="s">
        <v>34</v>
      </c>
      <c r="C40" s="329">
        <v>17000</v>
      </c>
      <c r="D40" s="537">
        <v>17000</v>
      </c>
    </row>
    <row r="41" spans="1:4" ht="15" customHeight="1" thickBot="1">
      <c r="A41" s="26" t="s">
        <v>35</v>
      </c>
      <c r="B41" s="551" t="s">
        <v>36</v>
      </c>
      <c r="C41" s="552"/>
      <c r="D41" s="552"/>
    </row>
    <row r="42" spans="1:4" ht="15" customHeight="1" thickBot="1">
      <c r="A42" s="27" t="s">
        <v>5</v>
      </c>
      <c r="B42" s="14" t="s">
        <v>37</v>
      </c>
      <c r="C42" s="330">
        <v>500000</v>
      </c>
      <c r="D42" s="536">
        <v>686200</v>
      </c>
    </row>
    <row r="43" spans="1:4" ht="15" customHeight="1" thickBot="1">
      <c r="A43" s="27" t="s">
        <v>9</v>
      </c>
      <c r="B43" s="14" t="s">
        <v>38</v>
      </c>
      <c r="C43" s="328">
        <v>170000</v>
      </c>
      <c r="D43" s="535">
        <v>268200</v>
      </c>
    </row>
    <row r="44" spans="1:4" ht="15" customHeight="1" thickBot="1">
      <c r="A44" s="27"/>
      <c r="B44" s="23" t="s">
        <v>36</v>
      </c>
      <c r="C44" s="77">
        <f>SUM(C42:C43)</f>
        <v>670000</v>
      </c>
      <c r="D44" s="77">
        <f>SUM(D42:D43)</f>
        <v>954400</v>
      </c>
    </row>
    <row r="45" spans="1:6" ht="15" customHeight="1" thickBot="1">
      <c r="A45" s="26" t="s">
        <v>39</v>
      </c>
      <c r="B45" s="551" t="s">
        <v>40</v>
      </c>
      <c r="C45" s="552"/>
      <c r="D45" s="552"/>
      <c r="F45" s="29"/>
    </row>
    <row r="46" spans="1:4" ht="15" customHeight="1" thickBot="1">
      <c r="A46" s="27" t="s">
        <v>5</v>
      </c>
      <c r="B46" s="14" t="s">
        <v>41</v>
      </c>
      <c r="C46" s="536">
        <v>154004</v>
      </c>
      <c r="D46" s="535">
        <v>154004</v>
      </c>
    </row>
    <row r="47" spans="1:4" ht="15" customHeight="1" thickBot="1">
      <c r="A47" s="28"/>
      <c r="B47" s="25" t="s">
        <v>42</v>
      </c>
      <c r="C47" s="78">
        <f>C46+C44+C40+C39+C30+C24+C15</f>
        <v>7989313</v>
      </c>
      <c r="D47" s="78">
        <f>D46+D44+D40+D39+D30+D24+D15</f>
        <v>7986357</v>
      </c>
    </row>
    <row r="68" ht="15.75" customHeight="1"/>
  </sheetData>
  <sheetProtection/>
  <mergeCells count="18">
    <mergeCell ref="A37:A39"/>
    <mergeCell ref="A33:A35"/>
    <mergeCell ref="B36:D36"/>
    <mergeCell ref="B25:D25"/>
    <mergeCell ref="B31:D31"/>
    <mergeCell ref="A1:D1"/>
    <mergeCell ref="A3:D3"/>
    <mergeCell ref="B7:D7"/>
    <mergeCell ref="B6:D6"/>
    <mergeCell ref="A2:D2"/>
    <mergeCell ref="B41:D41"/>
    <mergeCell ref="B45:D45"/>
    <mergeCell ref="B11:D11"/>
    <mergeCell ref="B8:D8"/>
    <mergeCell ref="B26:D26"/>
    <mergeCell ref="B32:D32"/>
    <mergeCell ref="B17:D17"/>
    <mergeCell ref="B16:D1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558" t="s">
        <v>356</v>
      </c>
      <c r="B1" s="558"/>
      <c r="C1" s="558"/>
      <c r="D1" s="558"/>
      <c r="E1" s="558"/>
    </row>
    <row r="2" spans="1:5" ht="12.75">
      <c r="A2" s="39"/>
      <c r="B2" s="40"/>
      <c r="C2" s="40"/>
      <c r="D2" s="40"/>
      <c r="E2" s="40"/>
    </row>
    <row r="3" spans="1:5" ht="12.75">
      <c r="A3" s="562" t="s">
        <v>658</v>
      </c>
      <c r="B3" s="562"/>
      <c r="C3" s="562"/>
      <c r="D3" s="562"/>
      <c r="E3" s="562"/>
    </row>
    <row r="4" spans="1:5" ht="12.75">
      <c r="A4" s="562" t="s">
        <v>360</v>
      </c>
      <c r="B4" s="562"/>
      <c r="C4" s="562"/>
      <c r="D4" s="562"/>
      <c r="E4" s="562"/>
    </row>
    <row r="5" spans="1:5" ht="12.75">
      <c r="A5" s="562" t="s">
        <v>361</v>
      </c>
      <c r="B5" s="562"/>
      <c r="C5" s="562"/>
      <c r="D5" s="562"/>
      <c r="E5" s="562"/>
    </row>
    <row r="6" spans="1:5" ht="12.75">
      <c r="A6" s="562" t="s">
        <v>598</v>
      </c>
      <c r="B6" s="562"/>
      <c r="C6" s="562"/>
      <c r="D6" s="562"/>
      <c r="E6" s="562"/>
    </row>
    <row r="7" spans="1:5" ht="13.5" thickBot="1">
      <c r="A7" s="640" t="s">
        <v>392</v>
      </c>
      <c r="B7" s="640"/>
      <c r="C7" s="640"/>
      <c r="D7" s="640"/>
      <c r="E7" s="640"/>
    </row>
    <row r="8" spans="1:5" ht="38.25">
      <c r="A8" s="466" t="s">
        <v>124</v>
      </c>
      <c r="B8" s="641" t="s">
        <v>363</v>
      </c>
      <c r="C8" s="454" t="s">
        <v>599</v>
      </c>
      <c r="D8" s="641" t="s">
        <v>601</v>
      </c>
      <c r="E8" s="454" t="s">
        <v>602</v>
      </c>
    </row>
    <row r="9" spans="1:5" ht="13.5" thickBot="1">
      <c r="A9" s="463" t="s">
        <v>362</v>
      </c>
      <c r="B9" s="642"/>
      <c r="C9" s="467"/>
      <c r="D9" s="642"/>
      <c r="E9" s="467" t="s">
        <v>600</v>
      </c>
    </row>
    <row r="10" spans="1:5" ht="33.75" customHeight="1" thickBot="1">
      <c r="A10" s="16" t="s">
        <v>364</v>
      </c>
      <c r="B10" s="408" t="s">
        <v>365</v>
      </c>
      <c r="C10" s="409">
        <v>58</v>
      </c>
      <c r="D10" s="410">
        <v>58</v>
      </c>
      <c r="E10" s="410">
        <v>58</v>
      </c>
    </row>
    <row r="11" spans="1:5" ht="29.25" customHeight="1" thickBot="1">
      <c r="A11" s="177" t="s">
        <v>366</v>
      </c>
      <c r="B11" s="50" t="s">
        <v>83</v>
      </c>
      <c r="C11" s="178">
        <v>116</v>
      </c>
      <c r="D11" s="86">
        <v>116</v>
      </c>
      <c r="E11" s="410">
        <v>116</v>
      </c>
    </row>
    <row r="12" spans="1:5" ht="13.5" thickBot="1">
      <c r="A12" s="644" t="s">
        <v>367</v>
      </c>
      <c r="B12" s="50" t="s">
        <v>368</v>
      </c>
      <c r="C12" s="178">
        <v>84</v>
      </c>
      <c r="D12" s="86">
        <v>84</v>
      </c>
      <c r="E12" s="410">
        <v>84</v>
      </c>
    </row>
    <row r="13" spans="1:5" ht="13.5" thickBot="1">
      <c r="A13" s="645"/>
      <c r="B13" s="50" t="s">
        <v>86</v>
      </c>
      <c r="C13" s="178">
        <v>15</v>
      </c>
      <c r="D13" s="86">
        <v>15</v>
      </c>
      <c r="E13" s="410">
        <v>15</v>
      </c>
    </row>
    <row r="14" spans="1:5" ht="13.5" thickBot="1">
      <c r="A14" s="646"/>
      <c r="B14" s="395" t="s">
        <v>534</v>
      </c>
      <c r="C14" s="178">
        <v>16</v>
      </c>
      <c r="D14" s="86">
        <v>16</v>
      </c>
      <c r="E14" s="410">
        <v>15</v>
      </c>
    </row>
    <row r="15" spans="1:5" ht="13.5" thickBot="1">
      <c r="A15" s="644" t="s">
        <v>369</v>
      </c>
      <c r="B15" s="50" t="s">
        <v>370</v>
      </c>
      <c r="C15" s="178">
        <v>53</v>
      </c>
      <c r="D15" s="86">
        <v>53</v>
      </c>
      <c r="E15" s="410">
        <v>49</v>
      </c>
    </row>
    <row r="16" spans="1:5" ht="13.5" thickBot="1">
      <c r="A16" s="646"/>
      <c r="B16" s="50" t="s">
        <v>371</v>
      </c>
      <c r="C16" s="178">
        <v>12</v>
      </c>
      <c r="D16" s="86">
        <v>12</v>
      </c>
      <c r="E16" s="410">
        <v>12</v>
      </c>
    </row>
    <row r="17" spans="1:5" ht="13.5" thickBot="1">
      <c r="A17" s="644" t="s">
        <v>372</v>
      </c>
      <c r="B17" s="50" t="s">
        <v>373</v>
      </c>
      <c r="C17" s="178">
        <v>84</v>
      </c>
      <c r="D17" s="86">
        <v>84</v>
      </c>
      <c r="E17" s="410">
        <v>80</v>
      </c>
    </row>
    <row r="18" spans="1:5" ht="13.5" thickBot="1">
      <c r="A18" s="646"/>
      <c r="B18" s="50" t="s">
        <v>535</v>
      </c>
      <c r="C18" s="178">
        <v>5</v>
      </c>
      <c r="D18" s="86">
        <v>5</v>
      </c>
      <c r="E18" s="410">
        <v>5</v>
      </c>
    </row>
    <row r="19" spans="1:5" ht="13.5" thickBot="1">
      <c r="A19" s="177" t="s">
        <v>374</v>
      </c>
      <c r="B19" s="50" t="s">
        <v>375</v>
      </c>
      <c r="C19" s="178">
        <v>63</v>
      </c>
      <c r="D19" s="86">
        <v>63</v>
      </c>
      <c r="E19" s="410">
        <v>63</v>
      </c>
    </row>
    <row r="20" spans="1:5" ht="13.5" thickBot="1">
      <c r="A20" s="177" t="s">
        <v>376</v>
      </c>
      <c r="B20" s="50" t="s">
        <v>95</v>
      </c>
      <c r="C20" s="178">
        <v>23</v>
      </c>
      <c r="D20" s="86">
        <v>23</v>
      </c>
      <c r="E20" s="410">
        <v>23</v>
      </c>
    </row>
    <row r="21" spans="1:5" ht="13.5" thickBot="1">
      <c r="A21" s="644" t="s">
        <v>377</v>
      </c>
      <c r="B21" s="50" t="s">
        <v>378</v>
      </c>
      <c r="C21" s="178">
        <v>10</v>
      </c>
      <c r="D21" s="86">
        <v>10</v>
      </c>
      <c r="E21" s="410">
        <v>10</v>
      </c>
    </row>
    <row r="22" spans="1:5" ht="13.5" thickBot="1">
      <c r="A22" s="646"/>
      <c r="B22" s="50" t="s">
        <v>379</v>
      </c>
      <c r="C22" s="178">
        <v>4</v>
      </c>
      <c r="D22" s="86">
        <v>4</v>
      </c>
      <c r="E22" s="410">
        <v>4</v>
      </c>
    </row>
    <row r="23" spans="1:5" ht="13.5" thickBot="1">
      <c r="A23" s="644" t="s">
        <v>380</v>
      </c>
      <c r="B23" s="50" t="s">
        <v>381</v>
      </c>
      <c r="C23" s="178">
        <v>9</v>
      </c>
      <c r="D23" s="86">
        <v>9</v>
      </c>
      <c r="E23" s="410">
        <v>9</v>
      </c>
    </row>
    <row r="24" spans="1:5" ht="13.5" thickBot="1">
      <c r="A24" s="646"/>
      <c r="B24" s="50" t="s">
        <v>101</v>
      </c>
      <c r="C24" s="178">
        <v>9</v>
      </c>
      <c r="D24" s="86">
        <v>9</v>
      </c>
      <c r="E24" s="410">
        <v>9</v>
      </c>
    </row>
    <row r="25" spans="1:5" ht="26.25" thickBot="1">
      <c r="A25" s="177" t="s">
        <v>382</v>
      </c>
      <c r="B25" s="50" t="s">
        <v>383</v>
      </c>
      <c r="C25" s="178">
        <v>58</v>
      </c>
      <c r="D25" s="86">
        <v>58</v>
      </c>
      <c r="E25" s="410">
        <v>58</v>
      </c>
    </row>
    <row r="26" spans="1:5" ht="26.25" thickBot="1">
      <c r="A26" s="177" t="s">
        <v>384</v>
      </c>
      <c r="B26" s="50" t="s">
        <v>387</v>
      </c>
      <c r="C26" s="178">
        <v>9</v>
      </c>
      <c r="D26" s="324">
        <v>9</v>
      </c>
      <c r="E26" s="410">
        <v>9</v>
      </c>
    </row>
    <row r="27" spans="1:5" ht="13.5" thickBot="1">
      <c r="A27" s="177" t="s">
        <v>386</v>
      </c>
      <c r="B27" s="50" t="s">
        <v>391</v>
      </c>
      <c r="C27" s="178">
        <v>2</v>
      </c>
      <c r="D27" s="86">
        <v>2</v>
      </c>
      <c r="E27" s="410">
        <v>2</v>
      </c>
    </row>
    <row r="28" spans="1:5" ht="13.5" thickBot="1">
      <c r="A28" s="177" t="s">
        <v>388</v>
      </c>
      <c r="B28" s="50" t="s">
        <v>385</v>
      </c>
      <c r="C28" s="178">
        <v>426</v>
      </c>
      <c r="D28" s="86">
        <v>446</v>
      </c>
      <c r="E28" s="410">
        <v>421</v>
      </c>
    </row>
    <row r="29" spans="1:5" ht="13.5" thickBot="1">
      <c r="A29" s="19" t="s">
        <v>394</v>
      </c>
      <c r="B29" s="411" t="s">
        <v>241</v>
      </c>
      <c r="C29" s="412">
        <v>73</v>
      </c>
      <c r="D29" s="413">
        <v>73</v>
      </c>
      <c r="E29" s="410">
        <v>73</v>
      </c>
    </row>
    <row r="30" spans="1:5" ht="13.5" thickBot="1">
      <c r="A30" s="18"/>
      <c r="B30" s="41" t="s">
        <v>389</v>
      </c>
      <c r="C30" s="176">
        <f>SUM(C10:C29)</f>
        <v>1129</v>
      </c>
      <c r="D30" s="176">
        <f>SUM(D10:D29)</f>
        <v>1149</v>
      </c>
      <c r="E30" s="176">
        <f>SUM(E10:E29)</f>
        <v>1115</v>
      </c>
    </row>
    <row r="31" spans="1:5" ht="12.75">
      <c r="A31" s="174"/>
      <c r="B31" s="40"/>
      <c r="C31" s="40"/>
      <c r="D31" s="40"/>
      <c r="E31" s="40"/>
    </row>
    <row r="32" spans="1:5" ht="12.75">
      <c r="A32" s="643" t="s">
        <v>390</v>
      </c>
      <c r="B32" s="643"/>
      <c r="C32" s="643"/>
      <c r="D32" s="643"/>
      <c r="E32" s="643"/>
    </row>
    <row r="33" spans="1:6" ht="12.75">
      <c r="A33" s="643"/>
      <c r="B33" s="643"/>
      <c r="C33" s="643"/>
      <c r="D33" s="643"/>
      <c r="E33" s="643"/>
      <c r="F33" s="101"/>
    </row>
    <row r="34" spans="1:6" ht="12.75">
      <c r="A34" s="382"/>
      <c r="B34" s="382"/>
      <c r="C34" s="382"/>
      <c r="D34" s="382"/>
      <c r="E34" s="382"/>
      <c r="F34" s="101"/>
    </row>
    <row r="35" spans="1:5" ht="13.5" thickBot="1">
      <c r="A35" s="174"/>
      <c r="B35" s="40"/>
      <c r="C35" s="40"/>
      <c r="D35" s="40"/>
      <c r="E35" s="40"/>
    </row>
    <row r="36" spans="1:5" ht="12.75">
      <c r="A36" s="175"/>
      <c r="B36" s="179" t="s">
        <v>541</v>
      </c>
      <c r="C36" s="180">
        <v>25</v>
      </c>
      <c r="D36" s="40"/>
      <c r="E36" s="40"/>
    </row>
    <row r="37" spans="1:5" ht="12.75">
      <c r="A37" s="175"/>
      <c r="B37" s="181" t="s">
        <v>393</v>
      </c>
      <c r="C37" s="182">
        <v>1</v>
      </c>
      <c r="D37" s="40"/>
      <c r="E37" s="40"/>
    </row>
    <row r="38" spans="1:5" ht="12.75">
      <c r="A38" s="175"/>
      <c r="B38" s="181" t="s">
        <v>375</v>
      </c>
      <c r="C38" s="182">
        <v>5</v>
      </c>
      <c r="D38" s="40"/>
      <c r="E38" s="40"/>
    </row>
    <row r="39" spans="1:5" ht="25.5">
      <c r="A39" s="175"/>
      <c r="B39" s="181" t="s">
        <v>387</v>
      </c>
      <c r="C39" s="182">
        <v>5</v>
      </c>
      <c r="D39" s="40"/>
      <c r="E39" s="40"/>
    </row>
    <row r="40" spans="2:3" ht="13.5" thickBot="1">
      <c r="B40" s="183" t="s">
        <v>241</v>
      </c>
      <c r="C40" s="184">
        <v>4</v>
      </c>
    </row>
    <row r="41" spans="2:3" ht="13.5" thickBot="1">
      <c r="B41" s="185" t="s">
        <v>107</v>
      </c>
      <c r="C41" s="186">
        <f>SUM(C36:C40)</f>
        <v>40</v>
      </c>
    </row>
  </sheetData>
  <sheetProtection/>
  <mergeCells count="14">
    <mergeCell ref="B8:B9"/>
    <mergeCell ref="D8:D9"/>
    <mergeCell ref="A32:E33"/>
    <mergeCell ref="A12:A14"/>
    <mergeCell ref="A15:A16"/>
    <mergeCell ref="A21:A22"/>
    <mergeCell ref="A23:A24"/>
    <mergeCell ref="A17:A18"/>
    <mergeCell ref="A7:E7"/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10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4.28125" style="0" customWidth="1"/>
    <col min="3" max="3" width="21.421875" style="0" customWidth="1"/>
    <col min="4" max="4" width="21.7109375" style="0" customWidth="1"/>
  </cols>
  <sheetData>
    <row r="1" spans="1:4" ht="12.75">
      <c r="A1" s="647" t="s">
        <v>551</v>
      </c>
      <c r="B1" s="647"/>
      <c r="C1" s="647"/>
      <c r="D1" s="647"/>
    </row>
    <row r="2" spans="1:4" ht="12.75">
      <c r="A2" s="562" t="s">
        <v>550</v>
      </c>
      <c r="B2" s="562"/>
      <c r="C2" s="562"/>
      <c r="D2" s="562"/>
    </row>
    <row r="3" spans="1:4" ht="12.75">
      <c r="A3" s="648" t="s">
        <v>552</v>
      </c>
      <c r="B3" s="648"/>
      <c r="C3" s="648"/>
      <c r="D3" s="648"/>
    </row>
    <row r="4" spans="1:4" ht="12.75">
      <c r="A4" s="649"/>
      <c r="B4" s="649"/>
      <c r="C4" s="649"/>
      <c r="D4" s="649"/>
    </row>
    <row r="5" spans="1:4" ht="20.25" customHeight="1" thickBot="1">
      <c r="A5" s="468"/>
      <c r="B5" s="468"/>
      <c r="C5" s="468"/>
      <c r="D5" s="468" t="s">
        <v>554</v>
      </c>
    </row>
    <row r="6" spans="1:4" ht="13.5" thickTop="1">
      <c r="A6" s="469"/>
      <c r="B6" s="470" t="s">
        <v>314</v>
      </c>
      <c r="C6" s="470" t="s">
        <v>545</v>
      </c>
      <c r="D6" s="471" t="s">
        <v>546</v>
      </c>
    </row>
    <row r="7" spans="1:4" ht="20.25" customHeight="1">
      <c r="A7" s="472" t="s">
        <v>5</v>
      </c>
      <c r="B7" s="473" t="s">
        <v>547</v>
      </c>
      <c r="C7" s="474">
        <v>202714</v>
      </c>
      <c r="D7" s="475">
        <v>202714</v>
      </c>
    </row>
    <row r="8" spans="1:4" ht="29.25" customHeight="1">
      <c r="A8" s="472" t="s">
        <v>9</v>
      </c>
      <c r="B8" s="476" t="s">
        <v>231</v>
      </c>
      <c r="C8" s="474">
        <v>753514</v>
      </c>
      <c r="D8" s="475">
        <v>753514</v>
      </c>
    </row>
    <row r="9" spans="1:4" ht="32.25" customHeight="1" thickBot="1">
      <c r="A9" s="477" t="s">
        <v>84</v>
      </c>
      <c r="B9" s="478" t="s">
        <v>553</v>
      </c>
      <c r="C9" s="479">
        <v>0</v>
      </c>
      <c r="D9" s="480">
        <v>0</v>
      </c>
    </row>
    <row r="10" spans="1:4" ht="14.25" thickBot="1" thickTop="1">
      <c r="A10" s="443"/>
      <c r="B10" s="444" t="s">
        <v>107</v>
      </c>
      <c r="C10" s="447">
        <f>SUM(C7:C8)</f>
        <v>956228</v>
      </c>
      <c r="D10" s="448">
        <f>SUM(D7:D8)</f>
        <v>956228</v>
      </c>
    </row>
    <row r="11" ht="13.5" thickTop="1"/>
    <row r="12" ht="18.75" customHeight="1"/>
  </sheetData>
  <sheetProtection/>
  <mergeCells count="3">
    <mergeCell ref="A2:D2"/>
    <mergeCell ref="A1:D1"/>
    <mergeCell ref="A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34"/>
  <sheetViews>
    <sheetView zoomScalePageLayoutView="0" workbookViewId="0" topLeftCell="A1">
      <selection activeCell="A1" sqref="A1:D1"/>
    </sheetView>
  </sheetViews>
  <sheetFormatPr defaultColWidth="8.00390625" defaultRowHeight="12.75"/>
  <cols>
    <col min="1" max="1" width="5.57421875" style="265" customWidth="1"/>
    <col min="2" max="2" width="30.57421875" style="252" customWidth="1"/>
    <col min="3" max="3" width="20.140625" style="252" customWidth="1"/>
    <col min="4" max="4" width="16.28125" style="252" customWidth="1"/>
    <col min="5" max="16384" width="8.00390625" style="252" customWidth="1"/>
  </cols>
  <sheetData>
    <row r="1" spans="1:9" ht="12.75" customHeight="1">
      <c r="A1" s="652" t="s">
        <v>540</v>
      </c>
      <c r="B1" s="652"/>
      <c r="C1" s="652"/>
      <c r="D1" s="652"/>
      <c r="E1" s="239"/>
      <c r="F1" s="239"/>
      <c r="G1" s="239"/>
      <c r="H1" s="239"/>
      <c r="I1" s="239"/>
    </row>
    <row r="2" spans="1:9" ht="12.75">
      <c r="A2" s="562" t="s">
        <v>548</v>
      </c>
      <c r="B2" s="562"/>
      <c r="C2" s="562"/>
      <c r="D2" s="562"/>
      <c r="E2" s="101"/>
      <c r="F2" s="101"/>
      <c r="G2" s="101"/>
      <c r="H2" s="101"/>
      <c r="I2" s="101"/>
    </row>
    <row r="3" spans="1:4" ht="12.75">
      <c r="A3" s="650" t="s">
        <v>457</v>
      </c>
      <c r="B3" s="651"/>
      <c r="C3" s="651"/>
      <c r="D3" s="651"/>
    </row>
    <row r="4" spans="1:4" ht="12.75">
      <c r="A4" s="650" t="s">
        <v>458</v>
      </c>
      <c r="B4" s="650"/>
      <c r="C4" s="650"/>
      <c r="D4" s="650"/>
    </row>
    <row r="5" spans="1:4" s="241" customFormat="1" ht="15.75" thickBot="1">
      <c r="A5" s="240"/>
      <c r="D5" s="242" t="s">
        <v>313</v>
      </c>
    </row>
    <row r="6" spans="1:4" s="246" customFormat="1" ht="48" customHeight="1" thickBot="1">
      <c r="A6" s="243" t="s">
        <v>395</v>
      </c>
      <c r="B6" s="244" t="s">
        <v>448</v>
      </c>
      <c r="C6" s="244" t="s">
        <v>449</v>
      </c>
      <c r="D6" s="245" t="s">
        <v>450</v>
      </c>
    </row>
    <row r="7" spans="1:4" s="246" customFormat="1" ht="18" customHeight="1" thickBot="1">
      <c r="A7" s="243">
        <v>1</v>
      </c>
      <c r="B7" s="247">
        <v>2</v>
      </c>
      <c r="C7" s="247">
        <v>3</v>
      </c>
      <c r="D7" s="248">
        <v>4</v>
      </c>
    </row>
    <row r="8" spans="1:4" ht="18" customHeight="1">
      <c r="A8" s="249" t="s">
        <v>5</v>
      </c>
      <c r="B8" s="402" t="s">
        <v>536</v>
      </c>
      <c r="C8" s="250">
        <v>80500</v>
      </c>
      <c r="D8" s="251">
        <v>500</v>
      </c>
    </row>
    <row r="9" spans="1:4" ht="18" customHeight="1">
      <c r="A9" s="253" t="s">
        <v>9</v>
      </c>
      <c r="B9" s="403" t="s">
        <v>537</v>
      </c>
      <c r="C9" s="255">
        <v>39480</v>
      </c>
      <c r="D9" s="256">
        <v>980</v>
      </c>
    </row>
    <row r="10" spans="1:4" ht="18" customHeight="1">
      <c r="A10" s="253" t="s">
        <v>84</v>
      </c>
      <c r="B10" s="254"/>
      <c r="C10" s="255"/>
      <c r="D10" s="256"/>
    </row>
    <row r="11" spans="1:4" ht="18" customHeight="1">
      <c r="A11" s="253" t="s">
        <v>87</v>
      </c>
      <c r="B11" s="254"/>
      <c r="C11" s="255"/>
      <c r="D11" s="256"/>
    </row>
    <row r="12" spans="1:4" ht="18" customHeight="1">
      <c r="A12" s="253" t="s">
        <v>90</v>
      </c>
      <c r="B12" s="254"/>
      <c r="C12" s="255"/>
      <c r="D12" s="256"/>
    </row>
    <row r="13" spans="1:4" ht="18" customHeight="1">
      <c r="A13" s="253" t="s">
        <v>94</v>
      </c>
      <c r="B13" s="254"/>
      <c r="C13" s="255"/>
      <c r="D13" s="256"/>
    </row>
    <row r="14" spans="1:4" ht="18" customHeight="1">
      <c r="A14" s="253" t="s">
        <v>96</v>
      </c>
      <c r="B14" s="254"/>
      <c r="C14" s="255"/>
      <c r="D14" s="256"/>
    </row>
    <row r="15" spans="1:4" ht="18" customHeight="1">
      <c r="A15" s="253" t="s">
        <v>102</v>
      </c>
      <c r="B15" s="254"/>
      <c r="C15" s="255"/>
      <c r="D15" s="256"/>
    </row>
    <row r="16" spans="1:4" ht="18" customHeight="1">
      <c r="A16" s="253" t="s">
        <v>104</v>
      </c>
      <c r="B16" s="254"/>
      <c r="C16" s="255"/>
      <c r="D16" s="256"/>
    </row>
    <row r="17" spans="1:4" ht="18" customHeight="1">
      <c r="A17" s="253" t="s">
        <v>105</v>
      </c>
      <c r="B17" s="254"/>
      <c r="C17" s="255"/>
      <c r="D17" s="256"/>
    </row>
    <row r="18" spans="1:4" ht="18" customHeight="1">
      <c r="A18" s="253" t="s">
        <v>108</v>
      </c>
      <c r="B18" s="254"/>
      <c r="C18" s="255"/>
      <c r="D18" s="256"/>
    </row>
    <row r="19" spans="1:4" ht="18" customHeight="1">
      <c r="A19" s="253" t="s">
        <v>218</v>
      </c>
      <c r="B19" s="254"/>
      <c r="C19" s="255"/>
      <c r="D19" s="256"/>
    </row>
    <row r="20" spans="1:4" ht="18" customHeight="1">
      <c r="A20" s="253" t="s">
        <v>219</v>
      </c>
      <c r="B20" s="254"/>
      <c r="C20" s="255"/>
      <c r="D20" s="256"/>
    </row>
    <row r="21" spans="1:4" ht="18" customHeight="1">
      <c r="A21" s="253" t="s">
        <v>220</v>
      </c>
      <c r="B21" s="254"/>
      <c r="C21" s="255"/>
      <c r="D21" s="256"/>
    </row>
    <row r="22" spans="1:4" ht="18" customHeight="1">
      <c r="A22" s="253" t="s">
        <v>234</v>
      </c>
      <c r="B22" s="254"/>
      <c r="C22" s="255"/>
      <c r="D22" s="256"/>
    </row>
    <row r="23" spans="1:4" ht="18" customHeight="1">
      <c r="A23" s="253" t="s">
        <v>235</v>
      </c>
      <c r="B23" s="254"/>
      <c r="C23" s="255"/>
      <c r="D23" s="256"/>
    </row>
    <row r="24" spans="1:4" ht="18" customHeight="1">
      <c r="A24" s="253" t="s">
        <v>236</v>
      </c>
      <c r="B24" s="254"/>
      <c r="C24" s="255"/>
      <c r="D24" s="256"/>
    </row>
    <row r="25" spans="1:4" ht="18" customHeight="1">
      <c r="A25" s="253" t="s">
        <v>237</v>
      </c>
      <c r="B25" s="254"/>
      <c r="C25" s="255"/>
      <c r="D25" s="256"/>
    </row>
    <row r="26" spans="1:4" ht="18" customHeight="1">
      <c r="A26" s="253" t="s">
        <v>262</v>
      </c>
      <c r="B26" s="254"/>
      <c r="C26" s="255"/>
      <c r="D26" s="256"/>
    </row>
    <row r="27" spans="1:4" ht="18" customHeight="1">
      <c r="A27" s="253" t="s">
        <v>421</v>
      </c>
      <c r="B27" s="254"/>
      <c r="C27" s="255"/>
      <c r="D27" s="256"/>
    </row>
    <row r="28" spans="1:4" ht="18" customHeight="1">
      <c r="A28" s="253" t="s">
        <v>425</v>
      </c>
      <c r="B28" s="254"/>
      <c r="C28" s="255"/>
      <c r="D28" s="256"/>
    </row>
    <row r="29" spans="1:4" ht="18" customHeight="1">
      <c r="A29" s="253" t="s">
        <v>451</v>
      </c>
      <c r="B29" s="254"/>
      <c r="C29" s="255"/>
      <c r="D29" s="256"/>
    </row>
    <row r="30" spans="1:4" ht="18" customHeight="1">
      <c r="A30" s="253" t="s">
        <v>452</v>
      </c>
      <c r="B30" s="254"/>
      <c r="C30" s="255"/>
      <c r="D30" s="256"/>
    </row>
    <row r="31" spans="1:4" ht="18" customHeight="1">
      <c r="A31" s="253" t="s">
        <v>453</v>
      </c>
      <c r="B31" s="254"/>
      <c r="C31" s="255"/>
      <c r="D31" s="256"/>
    </row>
    <row r="32" spans="1:4" ht="18" customHeight="1">
      <c r="A32" s="253" t="s">
        <v>454</v>
      </c>
      <c r="B32" s="254"/>
      <c r="C32" s="255"/>
      <c r="D32" s="256"/>
    </row>
    <row r="33" spans="1:4" ht="18" customHeight="1" thickBot="1">
      <c r="A33" s="257" t="s">
        <v>455</v>
      </c>
      <c r="B33" s="258"/>
      <c r="C33" s="259"/>
      <c r="D33" s="260"/>
    </row>
    <row r="34" spans="1:4" ht="18" customHeight="1" thickBot="1">
      <c r="A34" s="261" t="s">
        <v>456</v>
      </c>
      <c r="B34" s="262" t="s">
        <v>107</v>
      </c>
      <c r="C34" s="263">
        <f>SUM(C8:C33)</f>
        <v>119980</v>
      </c>
      <c r="D34" s="264">
        <f>SUM(D8:D33)</f>
        <v>1480</v>
      </c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2.421875" style="0" customWidth="1"/>
    <col min="3" max="3" width="30.140625" style="0" customWidth="1"/>
    <col min="4" max="4" width="9.7109375" style="0" customWidth="1"/>
    <col min="5" max="5" width="11.140625" style="0" customWidth="1"/>
    <col min="6" max="6" width="20.421875" style="0" customWidth="1"/>
  </cols>
  <sheetData>
    <row r="1" spans="2:5" ht="12.75">
      <c r="B1" s="652" t="s">
        <v>555</v>
      </c>
      <c r="C1" s="652"/>
      <c r="D1" s="652"/>
      <c r="E1" s="652"/>
    </row>
    <row r="2" spans="2:5" ht="12.75">
      <c r="B2" s="562" t="s">
        <v>656</v>
      </c>
      <c r="C2" s="562"/>
      <c r="D2" s="562"/>
      <c r="E2" s="562"/>
    </row>
    <row r="3" spans="2:5" ht="12.75">
      <c r="B3" s="650" t="s">
        <v>556</v>
      </c>
      <c r="C3" s="651"/>
      <c r="D3" s="651"/>
      <c r="E3" s="651"/>
    </row>
    <row r="4" spans="2:5" ht="13.5" thickBot="1">
      <c r="B4" s="414"/>
      <c r="C4" s="265"/>
      <c r="D4" s="482" t="s">
        <v>266</v>
      </c>
      <c r="E4" s="481" t="s">
        <v>558</v>
      </c>
    </row>
    <row r="5" spans="1:5" ht="13.5" thickTop="1">
      <c r="A5" s="668" t="s">
        <v>559</v>
      </c>
      <c r="B5" s="664" t="s">
        <v>314</v>
      </c>
      <c r="C5" s="664" t="s">
        <v>557</v>
      </c>
      <c r="D5" s="664" t="s">
        <v>591</v>
      </c>
      <c r="E5" s="666"/>
    </row>
    <row r="6" spans="1:5" ht="12.75">
      <c r="A6" s="669"/>
      <c r="B6" s="665"/>
      <c r="C6" s="665"/>
      <c r="D6" s="665"/>
      <c r="E6" s="667"/>
    </row>
    <row r="7" spans="1:5" ht="25.5" customHeight="1">
      <c r="A7" s="483" t="s">
        <v>5</v>
      </c>
      <c r="B7" s="484" t="s">
        <v>560</v>
      </c>
      <c r="C7" s="485" t="s">
        <v>562</v>
      </c>
      <c r="D7" s="654">
        <v>13520</v>
      </c>
      <c r="E7" s="655"/>
    </row>
    <row r="8" spans="1:5" ht="12.75">
      <c r="A8" s="483" t="s">
        <v>9</v>
      </c>
      <c r="B8" s="484" t="s">
        <v>563</v>
      </c>
      <c r="C8" s="485"/>
      <c r="D8" s="654">
        <v>6679</v>
      </c>
      <c r="E8" s="655"/>
    </row>
    <row r="9" spans="1:5" ht="12.75">
      <c r="A9" s="472" t="s">
        <v>84</v>
      </c>
      <c r="B9" s="656"/>
      <c r="C9" s="486" t="s">
        <v>561</v>
      </c>
      <c r="D9" s="658">
        <v>5941</v>
      </c>
      <c r="E9" s="659"/>
    </row>
    <row r="10" spans="1:5" ht="12.75">
      <c r="A10" s="472" t="s">
        <v>87</v>
      </c>
      <c r="B10" s="656"/>
      <c r="C10" s="486" t="s">
        <v>565</v>
      </c>
      <c r="D10" s="658">
        <v>648</v>
      </c>
      <c r="E10" s="659"/>
    </row>
    <row r="11" spans="1:5" ht="15" customHeight="1">
      <c r="A11" s="472" t="s">
        <v>90</v>
      </c>
      <c r="B11" s="656"/>
      <c r="C11" s="486" t="s">
        <v>566</v>
      </c>
      <c r="D11" s="658"/>
      <c r="E11" s="659"/>
    </row>
    <row r="12" spans="1:5" ht="12.75">
      <c r="A12" s="472" t="s">
        <v>92</v>
      </c>
      <c r="B12" s="656"/>
      <c r="C12" s="486" t="s">
        <v>567</v>
      </c>
      <c r="D12" s="658">
        <v>90</v>
      </c>
      <c r="E12" s="659"/>
    </row>
    <row r="13" spans="1:5" ht="13.5" thickBot="1">
      <c r="A13" s="487" t="s">
        <v>94</v>
      </c>
      <c r="B13" s="657"/>
      <c r="C13" s="488" t="s">
        <v>568</v>
      </c>
      <c r="D13" s="660"/>
      <c r="E13" s="661"/>
    </row>
    <row r="14" spans="1:5" ht="21" customHeight="1" thickBot="1" thickTop="1">
      <c r="A14" s="443" t="s">
        <v>96</v>
      </c>
      <c r="B14" s="444" t="s">
        <v>564</v>
      </c>
      <c r="C14" s="444"/>
      <c r="D14" s="662">
        <f>D7+D8</f>
        <v>20199</v>
      </c>
      <c r="E14" s="663"/>
    </row>
    <row r="15" spans="4:5" ht="13.5" thickTop="1">
      <c r="D15" s="653"/>
      <c r="E15" s="653"/>
    </row>
  </sheetData>
  <sheetProtection/>
  <mergeCells count="17">
    <mergeCell ref="B1:E1"/>
    <mergeCell ref="B2:E2"/>
    <mergeCell ref="B3:E3"/>
    <mergeCell ref="A5:A6"/>
    <mergeCell ref="D7:E7"/>
    <mergeCell ref="D9:E9"/>
    <mergeCell ref="D10:E10"/>
    <mergeCell ref="B5:B6"/>
    <mergeCell ref="C5:C6"/>
    <mergeCell ref="D5:E6"/>
    <mergeCell ref="D15:E15"/>
    <mergeCell ref="D8:E8"/>
    <mergeCell ref="B9:B13"/>
    <mergeCell ref="D11:E11"/>
    <mergeCell ref="D12:E12"/>
    <mergeCell ref="D13:E13"/>
    <mergeCell ref="D14:E1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207" customWidth="1"/>
    <col min="2" max="2" width="32.28125" style="208" customWidth="1"/>
    <col min="3" max="7" width="11.00390625" style="208" customWidth="1"/>
    <col min="8" max="8" width="11.8515625" style="208" customWidth="1"/>
    <col min="9" max="16384" width="8.00390625" style="208" customWidth="1"/>
  </cols>
  <sheetData>
    <row r="1" spans="1:8" ht="12.75" customHeight="1">
      <c r="A1" s="652" t="s">
        <v>429</v>
      </c>
      <c r="B1" s="652"/>
      <c r="C1" s="652"/>
      <c r="D1" s="652"/>
      <c r="E1" s="652"/>
      <c r="F1" s="652"/>
      <c r="G1" s="652"/>
      <c r="H1" s="652"/>
    </row>
    <row r="2" spans="1:8" ht="12.75">
      <c r="A2" s="562" t="s">
        <v>656</v>
      </c>
      <c r="B2" s="562"/>
      <c r="C2" s="562"/>
      <c r="D2" s="562"/>
      <c r="E2" s="562"/>
      <c r="F2" s="562"/>
      <c r="G2" s="562"/>
      <c r="H2" s="562"/>
    </row>
    <row r="3" spans="1:8" ht="12.75">
      <c r="A3" s="670" t="s">
        <v>444</v>
      </c>
      <c r="B3" s="671"/>
      <c r="C3" s="671"/>
      <c r="D3" s="671"/>
      <c r="E3" s="671"/>
      <c r="F3" s="671"/>
      <c r="G3" s="671"/>
      <c r="H3" s="671"/>
    </row>
    <row r="4" spans="1:8" ht="12.75">
      <c r="A4" s="670" t="s">
        <v>445</v>
      </c>
      <c r="B4" s="671"/>
      <c r="C4" s="671"/>
      <c r="D4" s="671"/>
      <c r="E4" s="671"/>
      <c r="F4" s="671"/>
      <c r="G4" s="671"/>
      <c r="H4" s="671"/>
    </row>
    <row r="5" ht="15.75" thickBot="1">
      <c r="H5" s="209" t="s">
        <v>569</v>
      </c>
    </row>
    <row r="6" spans="1:8" s="216" customFormat="1" ht="12.75" customHeight="1">
      <c r="A6" s="210"/>
      <c r="B6" s="211" t="s">
        <v>430</v>
      </c>
      <c r="C6" s="212" t="s">
        <v>431</v>
      </c>
      <c r="D6" s="213" t="s">
        <v>432</v>
      </c>
      <c r="E6" s="214"/>
      <c r="F6" s="214"/>
      <c r="G6" s="215"/>
      <c r="H6" s="211" t="s">
        <v>433</v>
      </c>
    </row>
    <row r="7" spans="1:8" s="223" customFormat="1" ht="15" customHeight="1" thickBot="1">
      <c r="A7" s="499" t="s">
        <v>80</v>
      </c>
      <c r="B7" s="217" t="s">
        <v>434</v>
      </c>
      <c r="C7" s="218" t="s">
        <v>428</v>
      </c>
      <c r="D7" s="219" t="s">
        <v>435</v>
      </c>
      <c r="E7" s="220" t="s">
        <v>436</v>
      </c>
      <c r="F7" s="220" t="s">
        <v>446</v>
      </c>
      <c r="G7" s="221" t="s">
        <v>447</v>
      </c>
      <c r="H7" s="222" t="s">
        <v>437</v>
      </c>
    </row>
    <row r="8" spans="1:8" ht="27" customHeight="1" thickBot="1">
      <c r="A8" s="490" t="s">
        <v>5</v>
      </c>
      <c r="B8" s="235" t="s">
        <v>438</v>
      </c>
      <c r="C8" s="224"/>
      <c r="D8" s="226">
        <f>SUM(D9:D14)</f>
        <v>119500</v>
      </c>
      <c r="E8" s="226">
        <f>SUM(E9:E13)</f>
        <v>113300</v>
      </c>
      <c r="F8" s="226">
        <f>SUM(F9:F14)</f>
        <v>154500</v>
      </c>
      <c r="G8" s="226">
        <f>SUM(G9:G14)</f>
        <v>717800</v>
      </c>
      <c r="H8" s="229">
        <f aca="true" t="shared" si="0" ref="H8:H19">SUM(D8:G8)</f>
        <v>1105100</v>
      </c>
    </row>
    <row r="9" spans="1:8" ht="18" customHeight="1" thickBot="1">
      <c r="A9" s="489" t="s">
        <v>9</v>
      </c>
      <c r="B9" s="496" t="s">
        <v>439</v>
      </c>
      <c r="C9" s="493">
        <v>2003</v>
      </c>
      <c r="D9" s="417">
        <v>50200</v>
      </c>
      <c r="E9" s="418">
        <v>50800</v>
      </c>
      <c r="F9" s="418">
        <v>53000</v>
      </c>
      <c r="G9" s="419">
        <v>80000</v>
      </c>
      <c r="H9" s="420">
        <f t="shared" si="0"/>
        <v>234000</v>
      </c>
    </row>
    <row r="10" spans="1:8" ht="18" customHeight="1" thickBot="1">
      <c r="A10" s="490" t="s">
        <v>84</v>
      </c>
      <c r="B10" s="230" t="s">
        <v>440</v>
      </c>
      <c r="C10" s="494">
        <v>2003</v>
      </c>
      <c r="D10" s="231">
        <v>35500</v>
      </c>
      <c r="E10" s="232">
        <v>33600</v>
      </c>
      <c r="F10" s="232">
        <v>30700</v>
      </c>
      <c r="G10" s="233">
        <v>82100</v>
      </c>
      <c r="H10" s="234">
        <f t="shared" si="0"/>
        <v>181900</v>
      </c>
    </row>
    <row r="11" spans="1:8" ht="18" customHeight="1" thickBot="1">
      <c r="A11" s="491" t="s">
        <v>87</v>
      </c>
      <c r="B11" s="236" t="s">
        <v>441</v>
      </c>
      <c r="C11" s="493">
        <v>2003</v>
      </c>
      <c r="D11" s="231">
        <v>14600</v>
      </c>
      <c r="E11" s="232">
        <v>13900</v>
      </c>
      <c r="F11" s="232">
        <v>13300</v>
      </c>
      <c r="G11" s="233">
        <v>72200</v>
      </c>
      <c r="H11" s="234">
        <f t="shared" si="0"/>
        <v>114000</v>
      </c>
    </row>
    <row r="12" spans="1:8" ht="18" customHeight="1" thickBot="1">
      <c r="A12" s="490" t="s">
        <v>90</v>
      </c>
      <c r="B12" s="497" t="s">
        <v>539</v>
      </c>
      <c r="C12" s="493">
        <v>2005</v>
      </c>
      <c r="D12" s="231"/>
      <c r="E12" s="232">
        <v>15000</v>
      </c>
      <c r="F12" s="232">
        <v>23500</v>
      </c>
      <c r="G12" s="233">
        <v>126000</v>
      </c>
      <c r="H12" s="234">
        <f t="shared" si="0"/>
        <v>164500</v>
      </c>
    </row>
    <row r="13" spans="1:8" ht="18" customHeight="1" thickBot="1">
      <c r="A13" s="492" t="s">
        <v>92</v>
      </c>
      <c r="B13" s="498" t="s">
        <v>538</v>
      </c>
      <c r="C13" s="495">
        <v>2006</v>
      </c>
      <c r="D13" s="421"/>
      <c r="E13" s="422"/>
      <c r="F13" s="422">
        <v>16000</v>
      </c>
      <c r="G13" s="423">
        <v>117000</v>
      </c>
      <c r="H13" s="234">
        <f t="shared" si="0"/>
        <v>133000</v>
      </c>
    </row>
    <row r="14" spans="1:8" ht="18" customHeight="1" thickBot="1">
      <c r="A14" s="499" t="s">
        <v>94</v>
      </c>
      <c r="B14" s="546" t="s">
        <v>650</v>
      </c>
      <c r="C14" s="547">
        <v>2006</v>
      </c>
      <c r="D14" s="548">
        <v>19200</v>
      </c>
      <c r="E14" s="549"/>
      <c r="F14" s="549">
        <v>18000</v>
      </c>
      <c r="G14" s="550">
        <v>240500</v>
      </c>
      <c r="H14" s="234">
        <f t="shared" si="0"/>
        <v>277700</v>
      </c>
    </row>
    <row r="15" spans="1:8" ht="17.25" customHeight="1" thickBot="1">
      <c r="A15" s="490" t="s">
        <v>96</v>
      </c>
      <c r="B15" s="235" t="s">
        <v>120</v>
      </c>
      <c r="C15" s="224"/>
      <c r="D15" s="415">
        <v>0</v>
      </c>
      <c r="E15" s="415">
        <v>0</v>
      </c>
      <c r="F15" s="415">
        <v>0</v>
      </c>
      <c r="G15" s="415">
        <v>0</v>
      </c>
      <c r="H15" s="416">
        <f t="shared" si="0"/>
        <v>0</v>
      </c>
    </row>
    <row r="16" spans="1:8" ht="16.5" customHeight="1" thickBot="1">
      <c r="A16" s="492" t="s">
        <v>99</v>
      </c>
      <c r="B16" s="235" t="s">
        <v>442</v>
      </c>
      <c r="C16" s="437"/>
      <c r="D16" s="225">
        <f>SUM(D17:D17)</f>
        <v>20000</v>
      </c>
      <c r="E16" s="225">
        <f>SUM(E17:E17)</f>
        <v>20000</v>
      </c>
      <c r="F16" s="225">
        <f>SUM(F17:F17)</f>
        <v>20000</v>
      </c>
      <c r="G16" s="225">
        <f>SUM(G17:G17)</f>
        <v>124000</v>
      </c>
      <c r="H16" s="229">
        <f t="shared" si="0"/>
        <v>184000</v>
      </c>
    </row>
    <row r="17" spans="1:8" ht="18" customHeight="1" thickBot="1">
      <c r="A17" s="499" t="s">
        <v>102</v>
      </c>
      <c r="B17" s="426" t="s">
        <v>443</v>
      </c>
      <c r="C17" s="427"/>
      <c r="D17" s="428">
        <v>20000</v>
      </c>
      <c r="E17" s="429">
        <v>20000</v>
      </c>
      <c r="F17" s="429">
        <v>20000</v>
      </c>
      <c r="G17" s="433">
        <v>124000</v>
      </c>
      <c r="H17" s="434">
        <f t="shared" si="0"/>
        <v>184000</v>
      </c>
    </row>
    <row r="18" spans="1:8" ht="18" customHeight="1" thickBot="1">
      <c r="A18" s="490" t="s">
        <v>104</v>
      </c>
      <c r="B18" s="432" t="s">
        <v>423</v>
      </c>
      <c r="C18" s="436"/>
      <c r="D18" s="226">
        <f>SUM(D19)</f>
        <v>0</v>
      </c>
      <c r="E18" s="227">
        <f>SUM(E19)</f>
        <v>30000</v>
      </c>
      <c r="F18" s="227">
        <f>SUM(F19)</f>
        <v>0</v>
      </c>
      <c r="G18" s="228">
        <f>SUM(G19)</f>
        <v>0</v>
      </c>
      <c r="H18" s="434">
        <f t="shared" si="0"/>
        <v>30000</v>
      </c>
    </row>
    <row r="19" spans="1:8" ht="29.25" customHeight="1" thickBot="1">
      <c r="A19" s="492" t="s">
        <v>105</v>
      </c>
      <c r="B19" s="424" t="s">
        <v>542</v>
      </c>
      <c r="C19" s="425"/>
      <c r="D19" s="430"/>
      <c r="E19" s="431">
        <v>30000</v>
      </c>
      <c r="F19" s="431"/>
      <c r="G19" s="435"/>
      <c r="H19" s="434">
        <f t="shared" si="0"/>
        <v>30000</v>
      </c>
    </row>
    <row r="20" spans="1:8" ht="17.25" customHeight="1" thickBot="1">
      <c r="A20" s="492"/>
      <c r="B20" s="237" t="s">
        <v>543</v>
      </c>
      <c r="C20" s="238"/>
      <c r="D20" s="226">
        <f>D8+D15+D16+D18</f>
        <v>139500</v>
      </c>
      <c r="E20" s="226">
        <f>E8+E15+E16+E18</f>
        <v>163300</v>
      </c>
      <c r="F20" s="226">
        <f>F8+F15+F16+F18</f>
        <v>174500</v>
      </c>
      <c r="G20" s="226">
        <f>G8+G15+G16+G18</f>
        <v>841800</v>
      </c>
      <c r="H20" s="226">
        <f>H8+H15+H16+H18</f>
        <v>1319100</v>
      </c>
    </row>
    <row r="23" ht="12.75">
      <c r="B23" s="394"/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3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6.421875" style="0" customWidth="1"/>
    <col min="2" max="2" width="14.00390625" style="0" customWidth="1"/>
    <col min="3" max="3" width="11.57421875" style="0" customWidth="1"/>
    <col min="4" max="4" width="11.8515625" style="0" customWidth="1"/>
  </cols>
  <sheetData>
    <row r="1" spans="1:4" ht="15.75">
      <c r="A1" s="558" t="s">
        <v>570</v>
      </c>
      <c r="B1" s="558"/>
      <c r="C1" s="558"/>
      <c r="D1" s="90"/>
    </row>
    <row r="2" spans="1:4" ht="12.75">
      <c r="A2" s="562" t="s">
        <v>659</v>
      </c>
      <c r="B2" s="562"/>
      <c r="C2" s="562"/>
      <c r="D2" s="101"/>
    </row>
    <row r="3" spans="1:4" ht="15.75">
      <c r="A3" s="562" t="s">
        <v>274</v>
      </c>
      <c r="B3" s="562"/>
      <c r="C3" s="562"/>
      <c r="D3" s="89"/>
    </row>
    <row r="4" spans="1:4" ht="21" customHeight="1" thickBot="1">
      <c r="A4" s="559" t="s">
        <v>285</v>
      </c>
      <c r="B4" s="559"/>
      <c r="C4" s="559"/>
      <c r="D4" s="89"/>
    </row>
    <row r="5" spans="1:3" ht="15" customHeight="1" thickTop="1">
      <c r="A5" s="674" t="s">
        <v>1</v>
      </c>
      <c r="B5" s="672" t="s">
        <v>654</v>
      </c>
      <c r="C5" s="672" t="s">
        <v>596</v>
      </c>
    </row>
    <row r="6" spans="1:3" ht="15" customHeight="1" thickBot="1">
      <c r="A6" s="675"/>
      <c r="B6" s="673"/>
      <c r="C6" s="673"/>
    </row>
    <row r="7" spans="1:3" ht="15" customHeight="1" thickBot="1">
      <c r="A7" s="676" t="s">
        <v>2</v>
      </c>
      <c r="B7" s="677"/>
      <c r="C7" s="677"/>
    </row>
    <row r="8" spans="1:3" ht="15" customHeight="1" thickBot="1">
      <c r="A8" s="20" t="s">
        <v>244</v>
      </c>
      <c r="B8" s="21">
        <v>640</v>
      </c>
      <c r="C8" s="21">
        <v>640</v>
      </c>
    </row>
    <row r="9" spans="1:3" ht="15" customHeight="1" thickBot="1">
      <c r="A9" s="20" t="s">
        <v>245</v>
      </c>
      <c r="B9" s="21">
        <v>640</v>
      </c>
      <c r="C9" s="21">
        <v>640</v>
      </c>
    </row>
    <row r="10" spans="1:3" ht="15" customHeight="1" thickBot="1">
      <c r="A10" s="20" t="s">
        <v>246</v>
      </c>
      <c r="B10" s="106">
        <v>0</v>
      </c>
      <c r="C10" s="106">
        <v>0</v>
      </c>
    </row>
    <row r="11" spans="1:3" ht="15" customHeight="1" thickBot="1">
      <c r="A11" s="107" t="s">
        <v>114</v>
      </c>
      <c r="B11" s="108">
        <f>SUM(B8:B10)</f>
        <v>1280</v>
      </c>
      <c r="C11" s="108">
        <f>SUM(C8:C10)</f>
        <v>1280</v>
      </c>
    </row>
    <row r="12" spans="1:3" ht="15" customHeight="1" thickBot="1">
      <c r="A12" s="684"/>
      <c r="B12" s="685"/>
      <c r="C12" s="685"/>
    </row>
    <row r="13" spans="1:3" ht="15" customHeight="1" thickBot="1">
      <c r="A13" s="676" t="s">
        <v>43</v>
      </c>
      <c r="B13" s="677"/>
      <c r="C13" s="677"/>
    </row>
    <row r="14" spans="1:3" ht="15" customHeight="1" thickBot="1">
      <c r="A14" s="20" t="s">
        <v>247</v>
      </c>
      <c r="B14" s="21">
        <v>200</v>
      </c>
      <c r="C14" s="21">
        <v>200</v>
      </c>
    </row>
    <row r="15" spans="1:3" ht="15" customHeight="1" thickBot="1">
      <c r="A15" s="20" t="s">
        <v>248</v>
      </c>
      <c r="B15" s="21">
        <v>250</v>
      </c>
      <c r="C15" s="21">
        <v>250</v>
      </c>
    </row>
    <row r="16" spans="1:3" ht="15" customHeight="1" thickBot="1">
      <c r="A16" s="20" t="s">
        <v>249</v>
      </c>
      <c r="B16" s="21"/>
      <c r="C16" s="21"/>
    </row>
    <row r="17" spans="1:3" ht="15" customHeight="1" thickBot="1">
      <c r="A17" s="20" t="s">
        <v>250</v>
      </c>
      <c r="B17" s="21"/>
      <c r="C17" s="21"/>
    </row>
    <row r="18" spans="1:3" ht="15" customHeight="1" thickBot="1">
      <c r="A18" s="20" t="s">
        <v>251</v>
      </c>
      <c r="B18" s="21"/>
      <c r="C18" s="21"/>
    </row>
    <row r="19" spans="1:3" ht="33" customHeight="1" thickBot="1">
      <c r="A19" s="20" t="s">
        <v>259</v>
      </c>
      <c r="B19" s="21">
        <v>80</v>
      </c>
      <c r="C19" s="21">
        <v>80</v>
      </c>
    </row>
    <row r="20" spans="1:3" ht="15" customHeight="1" thickBot="1">
      <c r="A20" s="20"/>
      <c r="B20" s="21"/>
      <c r="C20" s="21"/>
    </row>
    <row r="21" spans="1:3" ht="15" customHeight="1" thickBot="1">
      <c r="A21" s="20" t="s">
        <v>252</v>
      </c>
      <c r="B21" s="106">
        <f>SUM(B23:B31)</f>
        <v>540</v>
      </c>
      <c r="C21" s="106">
        <f>SUM(C23:C31)</f>
        <v>540</v>
      </c>
    </row>
    <row r="22" spans="1:3" ht="15" customHeight="1" thickBot="1">
      <c r="A22" s="20" t="s">
        <v>264</v>
      </c>
      <c r="B22" s="678"/>
      <c r="C22" s="679"/>
    </row>
    <row r="23" spans="1:3" ht="15" customHeight="1">
      <c r="A23" s="109" t="s">
        <v>253</v>
      </c>
      <c r="B23" s="398">
        <v>20</v>
      </c>
      <c r="C23" s="398">
        <v>20</v>
      </c>
    </row>
    <row r="24" spans="1:3" ht="15" customHeight="1">
      <c r="A24" s="110" t="s">
        <v>254</v>
      </c>
      <c r="B24" s="399">
        <v>30</v>
      </c>
      <c r="C24" s="399">
        <v>30</v>
      </c>
    </row>
    <row r="25" spans="1:3" ht="15" customHeight="1">
      <c r="A25" s="110" t="s">
        <v>261</v>
      </c>
      <c r="B25" s="399">
        <v>25</v>
      </c>
      <c r="C25" s="399">
        <v>25</v>
      </c>
    </row>
    <row r="26" spans="1:3" ht="15" customHeight="1">
      <c r="A26" s="110" t="s">
        <v>255</v>
      </c>
      <c r="B26" s="399">
        <v>15</v>
      </c>
      <c r="C26" s="399">
        <v>15</v>
      </c>
    </row>
    <row r="27" spans="1:3" ht="15" customHeight="1">
      <c r="A27" s="110" t="s">
        <v>145</v>
      </c>
      <c r="B27" s="399">
        <v>20</v>
      </c>
      <c r="C27" s="399">
        <v>20</v>
      </c>
    </row>
    <row r="28" spans="1:3" ht="15" customHeight="1">
      <c r="A28" s="110" t="s">
        <v>146</v>
      </c>
      <c r="B28" s="399">
        <v>250</v>
      </c>
      <c r="C28" s="399">
        <v>250</v>
      </c>
    </row>
    <row r="29" spans="1:3" ht="15" customHeight="1">
      <c r="A29" s="110" t="s">
        <v>256</v>
      </c>
      <c r="B29" s="399">
        <v>80</v>
      </c>
      <c r="C29" s="399">
        <v>80</v>
      </c>
    </row>
    <row r="30" spans="1:3" ht="15" customHeight="1">
      <c r="A30" s="110" t="s">
        <v>257</v>
      </c>
      <c r="B30" s="399">
        <v>100</v>
      </c>
      <c r="C30" s="399">
        <v>100</v>
      </c>
    </row>
    <row r="31" spans="1:3" ht="15" customHeight="1">
      <c r="A31" s="110" t="s">
        <v>260</v>
      </c>
      <c r="B31" s="111"/>
      <c r="C31" s="111"/>
    </row>
    <row r="32" spans="1:3" ht="15" customHeight="1" thickBot="1">
      <c r="A32" s="680"/>
      <c r="B32" s="681"/>
      <c r="C32" s="681"/>
    </row>
    <row r="33" spans="1:3" ht="15" customHeight="1" thickBot="1">
      <c r="A33" s="20" t="s">
        <v>121</v>
      </c>
      <c r="B33" s="106">
        <v>210</v>
      </c>
      <c r="C33" s="106">
        <v>210</v>
      </c>
    </row>
    <row r="34" spans="1:3" ht="15" customHeight="1" thickBot="1">
      <c r="A34" s="682"/>
      <c r="B34" s="683"/>
      <c r="C34" s="683"/>
    </row>
    <row r="35" spans="1:3" ht="15" customHeight="1" thickBot="1">
      <c r="A35" s="112" t="s">
        <v>258</v>
      </c>
      <c r="B35" s="113">
        <f>B14+B15+B16+B17+B18+B19+B21+B33</f>
        <v>1280</v>
      </c>
      <c r="C35" s="113">
        <f>C14+C15+C16+C17+C18+C19+C21+C33</f>
        <v>1280</v>
      </c>
    </row>
    <row r="36" spans="2:4" ht="16.5" thickTop="1">
      <c r="B36" s="17"/>
      <c r="C36" s="22"/>
      <c r="D36" s="17"/>
    </row>
    <row r="37" ht="39.75" customHeight="1"/>
    <row r="38" ht="15" customHeight="1"/>
    <row r="39" ht="25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42" customHeight="1"/>
    <row r="50" ht="42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43.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">
    <mergeCell ref="A7:C7"/>
    <mergeCell ref="B22:C22"/>
    <mergeCell ref="A32:C32"/>
    <mergeCell ref="A34:C34"/>
    <mergeCell ref="A12:C12"/>
    <mergeCell ref="A13:C13"/>
    <mergeCell ref="A1:C1"/>
    <mergeCell ref="A3:C3"/>
    <mergeCell ref="A4:C4"/>
    <mergeCell ref="B5:B6"/>
    <mergeCell ref="C5:C6"/>
    <mergeCell ref="A5:A6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190" customWidth="1"/>
    <col min="2" max="2" width="24.57421875" style="199" customWidth="1"/>
    <col min="3" max="3" width="7.140625" style="199" customWidth="1"/>
    <col min="4" max="4" width="7.421875" style="199" customWidth="1"/>
    <col min="5" max="5" width="7.28125" style="199" customWidth="1"/>
    <col min="6" max="6" width="7.57421875" style="199" customWidth="1"/>
    <col min="7" max="7" width="7.421875" style="199" customWidth="1"/>
    <col min="8" max="8" width="7.140625" style="199" customWidth="1"/>
    <col min="9" max="9" width="8.00390625" style="199" customWidth="1"/>
    <col min="10" max="10" width="7.421875" style="199" customWidth="1"/>
    <col min="11" max="11" width="9.140625" style="199" customWidth="1"/>
    <col min="12" max="12" width="8.7109375" style="199" customWidth="1"/>
    <col min="13" max="13" width="7.421875" style="199" customWidth="1"/>
    <col min="14" max="14" width="7.57421875" style="199" bestFit="1" customWidth="1"/>
    <col min="15" max="15" width="10.140625" style="190" customWidth="1"/>
    <col min="16" max="16" width="14.140625" style="199" customWidth="1"/>
    <col min="17" max="16384" width="8.00390625" style="199" customWidth="1"/>
  </cols>
  <sheetData>
    <row r="1" spans="1:15" ht="15.75">
      <c r="A1" s="686" t="s">
        <v>571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pans="1:15" ht="12.75" customHeight="1">
      <c r="A2" s="562" t="s">
        <v>658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2.75" customHeight="1" thickBot="1">
      <c r="A3" s="687" t="s">
        <v>427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</row>
    <row r="4" spans="1:15" s="190" customFormat="1" ht="26.25" customHeight="1" thickTop="1">
      <c r="A4" s="187" t="s">
        <v>395</v>
      </c>
      <c r="B4" s="188" t="s">
        <v>314</v>
      </c>
      <c r="C4" s="188" t="s">
        <v>396</v>
      </c>
      <c r="D4" s="188" t="s">
        <v>397</v>
      </c>
      <c r="E4" s="188" t="s">
        <v>398</v>
      </c>
      <c r="F4" s="188" t="s">
        <v>399</v>
      </c>
      <c r="G4" s="188" t="s">
        <v>400</v>
      </c>
      <c r="H4" s="188" t="s">
        <v>401</v>
      </c>
      <c r="I4" s="188" t="s">
        <v>402</v>
      </c>
      <c r="J4" s="188" t="s">
        <v>403</v>
      </c>
      <c r="K4" s="188" t="s">
        <v>404</v>
      </c>
      <c r="L4" s="188" t="s">
        <v>405</v>
      </c>
      <c r="M4" s="188" t="s">
        <v>406</v>
      </c>
      <c r="N4" s="188" t="s">
        <v>407</v>
      </c>
      <c r="O4" s="189" t="s">
        <v>107</v>
      </c>
    </row>
    <row r="5" spans="1:15" s="192" customFormat="1" ht="18" customHeight="1">
      <c r="A5" s="200" t="s">
        <v>5</v>
      </c>
      <c r="B5" s="191" t="s">
        <v>408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>
        <f aca="true" t="shared" si="0" ref="O5:O28">SUM(C5:N5)</f>
        <v>0</v>
      </c>
    </row>
    <row r="6" spans="1:16" s="193" customFormat="1" ht="15.75">
      <c r="A6" s="200" t="s">
        <v>9</v>
      </c>
      <c r="B6" s="203" t="s">
        <v>4</v>
      </c>
      <c r="C6" s="204">
        <v>85340</v>
      </c>
      <c r="D6" s="204">
        <v>102000</v>
      </c>
      <c r="E6" s="204">
        <v>250000</v>
      </c>
      <c r="F6" s="204">
        <v>125600</v>
      </c>
      <c r="G6" s="204">
        <v>117800</v>
      </c>
      <c r="H6" s="204">
        <v>161654</v>
      </c>
      <c r="I6" s="204">
        <v>105600</v>
      </c>
      <c r="J6" s="204">
        <v>112500</v>
      </c>
      <c r="K6" s="204">
        <v>299002</v>
      </c>
      <c r="L6" s="204">
        <v>100202</v>
      </c>
      <c r="M6" s="204">
        <v>117036</v>
      </c>
      <c r="N6" s="204">
        <v>59957</v>
      </c>
      <c r="O6" s="202">
        <f t="shared" si="0"/>
        <v>1636691</v>
      </c>
      <c r="P6" s="441"/>
    </row>
    <row r="7" spans="1:16" s="193" customFormat="1" ht="15.75">
      <c r="A7" s="200" t="s">
        <v>84</v>
      </c>
      <c r="B7" s="203" t="s">
        <v>15</v>
      </c>
      <c r="C7" s="204">
        <v>139995</v>
      </c>
      <c r="D7" s="204">
        <v>150195</v>
      </c>
      <c r="E7" s="204">
        <v>148895</v>
      </c>
      <c r="F7" s="204">
        <v>150095</v>
      </c>
      <c r="G7" s="204">
        <v>124631</v>
      </c>
      <c r="H7" s="204">
        <v>161095</v>
      </c>
      <c r="I7" s="204">
        <v>141995</v>
      </c>
      <c r="J7" s="204">
        <v>181195</v>
      </c>
      <c r="K7" s="204">
        <v>193739</v>
      </c>
      <c r="L7" s="204">
        <v>183684</v>
      </c>
      <c r="M7" s="204">
        <v>159729</v>
      </c>
      <c r="N7" s="204">
        <v>195327</v>
      </c>
      <c r="O7" s="202">
        <f t="shared" si="0"/>
        <v>1930575</v>
      </c>
      <c r="P7" s="441"/>
    </row>
    <row r="8" spans="1:16" s="193" customFormat="1" ht="15.75">
      <c r="A8" s="200" t="s">
        <v>87</v>
      </c>
      <c r="B8" s="203" t="s">
        <v>409</v>
      </c>
      <c r="C8" s="204">
        <v>1500</v>
      </c>
      <c r="D8" s="204">
        <v>3200</v>
      </c>
      <c r="E8" s="204">
        <v>38274</v>
      </c>
      <c r="F8" s="204">
        <v>51400</v>
      </c>
      <c r="G8" s="204">
        <v>14200</v>
      </c>
      <c r="H8" s="204">
        <v>86900</v>
      </c>
      <c r="I8" s="204">
        <v>6500</v>
      </c>
      <c r="J8" s="204">
        <v>2100</v>
      </c>
      <c r="K8" s="204">
        <v>33534</v>
      </c>
      <c r="L8" s="204">
        <v>97297</v>
      </c>
      <c r="M8" s="204">
        <v>28683</v>
      </c>
      <c r="N8" s="204">
        <v>23132</v>
      </c>
      <c r="O8" s="202">
        <f t="shared" si="0"/>
        <v>386720</v>
      </c>
      <c r="P8" s="441"/>
    </row>
    <row r="9" spans="1:16" s="193" customFormat="1" ht="15.75">
      <c r="A9" s="200" t="s">
        <v>90</v>
      </c>
      <c r="B9" s="203" t="s">
        <v>410</v>
      </c>
      <c r="C9" s="204">
        <v>156870</v>
      </c>
      <c r="D9" s="204">
        <v>143562</v>
      </c>
      <c r="E9" s="204">
        <v>168300</v>
      </c>
      <c r="F9" s="204">
        <v>153500</v>
      </c>
      <c r="G9" s="204">
        <v>155400</v>
      </c>
      <c r="H9" s="204">
        <v>151694</v>
      </c>
      <c r="I9" s="204">
        <v>125870</v>
      </c>
      <c r="J9" s="204">
        <v>133780</v>
      </c>
      <c r="K9" s="204">
        <v>152300</v>
      </c>
      <c r="L9" s="204">
        <v>167144</v>
      </c>
      <c r="M9" s="204">
        <v>137144</v>
      </c>
      <c r="N9" s="204">
        <v>155649</v>
      </c>
      <c r="O9" s="202">
        <f t="shared" si="0"/>
        <v>1801213</v>
      </c>
      <c r="P9" s="441"/>
    </row>
    <row r="10" spans="1:16" s="193" customFormat="1" ht="15.75">
      <c r="A10" s="200" t="s">
        <v>92</v>
      </c>
      <c r="B10" s="203" t="s">
        <v>411</v>
      </c>
      <c r="C10" s="204">
        <v>54890</v>
      </c>
      <c r="D10" s="204">
        <v>68900</v>
      </c>
      <c r="E10" s="204">
        <v>45600</v>
      </c>
      <c r="F10" s="204">
        <v>92560</v>
      </c>
      <c r="G10" s="204">
        <v>87400</v>
      </c>
      <c r="H10" s="204">
        <v>111154</v>
      </c>
      <c r="I10" s="204">
        <v>68700</v>
      </c>
      <c r="J10" s="204">
        <v>143429</v>
      </c>
      <c r="K10" s="204">
        <v>135600</v>
      </c>
      <c r="L10" s="204">
        <v>113766</v>
      </c>
      <c r="M10" s="204">
        <v>145000</v>
      </c>
      <c r="N10" s="204">
        <v>38755</v>
      </c>
      <c r="O10" s="202">
        <f t="shared" si="0"/>
        <v>1105754</v>
      </c>
      <c r="P10" s="441"/>
    </row>
    <row r="11" spans="1:16" s="193" customFormat="1" ht="15.75">
      <c r="A11" s="200" t="s">
        <v>94</v>
      </c>
      <c r="B11" s="203" t="s">
        <v>412</v>
      </c>
      <c r="C11" s="204">
        <v>587</v>
      </c>
      <c r="D11" s="204">
        <v>615</v>
      </c>
      <c r="E11" s="204">
        <v>623</v>
      </c>
      <c r="F11" s="204">
        <v>575</v>
      </c>
      <c r="G11" s="204">
        <v>475</v>
      </c>
      <c r="H11" s="204">
        <v>652</v>
      </c>
      <c r="I11" s="204">
        <v>589</v>
      </c>
      <c r="J11" s="204">
        <v>623</v>
      </c>
      <c r="K11" s="204">
        <v>10589</v>
      </c>
      <c r="L11" s="204">
        <v>563</v>
      </c>
      <c r="M11" s="204">
        <v>623</v>
      </c>
      <c r="N11" s="204">
        <v>486</v>
      </c>
      <c r="O11" s="202">
        <f t="shared" si="0"/>
        <v>17000</v>
      </c>
      <c r="P11" s="441"/>
    </row>
    <row r="12" spans="1:16" s="193" customFormat="1" ht="15.75">
      <c r="A12" s="200">
        <v>8</v>
      </c>
      <c r="B12" s="203" t="s">
        <v>37</v>
      </c>
      <c r="C12" s="204">
        <v>300000</v>
      </c>
      <c r="D12" s="204">
        <v>100000</v>
      </c>
      <c r="E12" s="204"/>
      <c r="F12" s="204"/>
      <c r="G12" s="204"/>
      <c r="H12" s="204"/>
      <c r="I12" s="204"/>
      <c r="J12" s="204"/>
      <c r="K12" s="204"/>
      <c r="L12" s="204"/>
      <c r="M12" s="204">
        <v>100000</v>
      </c>
      <c r="N12" s="204">
        <v>186200</v>
      </c>
      <c r="O12" s="202">
        <f t="shared" si="0"/>
        <v>686200</v>
      </c>
      <c r="P12" s="441"/>
    </row>
    <row r="13" spans="1:16" s="193" customFormat="1" ht="15.75">
      <c r="A13" s="200" t="s">
        <v>99</v>
      </c>
      <c r="B13" s="203" t="s">
        <v>544</v>
      </c>
      <c r="C13" s="204"/>
      <c r="D13" s="204"/>
      <c r="E13" s="204"/>
      <c r="F13" s="204">
        <v>100000</v>
      </c>
      <c r="G13" s="204"/>
      <c r="H13" s="204"/>
      <c r="I13" s="204">
        <v>70000</v>
      </c>
      <c r="J13" s="204"/>
      <c r="K13" s="204"/>
      <c r="L13" s="204"/>
      <c r="M13" s="204"/>
      <c r="N13" s="204">
        <v>98200</v>
      </c>
      <c r="O13" s="541">
        <f>SUM(C13:N13)</f>
        <v>268200</v>
      </c>
      <c r="P13" s="441"/>
    </row>
    <row r="14" spans="1:16" s="193" customFormat="1" ht="16.5" thickBot="1">
      <c r="A14" s="200">
        <v>9</v>
      </c>
      <c r="B14" s="203" t="s">
        <v>413</v>
      </c>
      <c r="C14" s="204"/>
      <c r="D14" s="204"/>
      <c r="E14" s="204"/>
      <c r="F14" s="204"/>
      <c r="G14" s="204"/>
      <c r="H14" s="204">
        <v>31562</v>
      </c>
      <c r="I14" s="204"/>
      <c r="J14" s="204">
        <v>122442</v>
      </c>
      <c r="K14" s="204"/>
      <c r="L14" s="204"/>
      <c r="M14" s="204"/>
      <c r="N14" s="204"/>
      <c r="O14" s="202">
        <f t="shared" si="0"/>
        <v>154004</v>
      </c>
      <c r="P14" s="441"/>
    </row>
    <row r="15" spans="1:16" s="192" customFormat="1" ht="20.25" customHeight="1" thickBot="1" thickTop="1">
      <c r="A15" s="205" t="s">
        <v>102</v>
      </c>
      <c r="B15" s="194" t="s">
        <v>414</v>
      </c>
      <c r="C15" s="195">
        <f aca="true" t="shared" si="1" ref="C15:N15">SUM(C6:C14)</f>
        <v>739182</v>
      </c>
      <c r="D15" s="195">
        <f t="shared" si="1"/>
        <v>568472</v>
      </c>
      <c r="E15" s="195">
        <f t="shared" si="1"/>
        <v>651692</v>
      </c>
      <c r="F15" s="195">
        <f t="shared" si="1"/>
        <v>673730</v>
      </c>
      <c r="G15" s="195">
        <f t="shared" si="1"/>
        <v>499906</v>
      </c>
      <c r="H15" s="195">
        <f t="shared" si="1"/>
        <v>704711</v>
      </c>
      <c r="I15" s="195">
        <f t="shared" si="1"/>
        <v>519254</v>
      </c>
      <c r="J15" s="195">
        <f t="shared" si="1"/>
        <v>696069</v>
      </c>
      <c r="K15" s="195">
        <f t="shared" si="1"/>
        <v>824764</v>
      </c>
      <c r="L15" s="195">
        <f t="shared" si="1"/>
        <v>662656</v>
      </c>
      <c r="M15" s="195">
        <f t="shared" si="1"/>
        <v>688215</v>
      </c>
      <c r="N15" s="195">
        <f t="shared" si="1"/>
        <v>757706</v>
      </c>
      <c r="O15" s="196">
        <f t="shared" si="0"/>
        <v>7986357</v>
      </c>
      <c r="P15" s="442"/>
    </row>
    <row r="16" spans="1:15" s="192" customFormat="1" ht="18.75" customHeight="1" thickTop="1">
      <c r="A16" s="200" t="s">
        <v>104</v>
      </c>
      <c r="B16" s="191" t="s">
        <v>43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>
        <f t="shared" si="0"/>
        <v>0</v>
      </c>
    </row>
    <row r="17" spans="1:16" s="193" customFormat="1" ht="15.75">
      <c r="A17" s="200" t="s">
        <v>105</v>
      </c>
      <c r="B17" s="203" t="s">
        <v>127</v>
      </c>
      <c r="C17" s="204">
        <v>358000</v>
      </c>
      <c r="D17" s="204">
        <v>175200</v>
      </c>
      <c r="E17" s="204">
        <v>176100</v>
      </c>
      <c r="F17" s="204">
        <v>178900</v>
      </c>
      <c r="G17" s="204">
        <v>185300</v>
      </c>
      <c r="H17" s="204">
        <v>191200</v>
      </c>
      <c r="I17" s="204">
        <v>190454</v>
      </c>
      <c r="J17" s="204">
        <v>193400</v>
      </c>
      <c r="K17" s="204">
        <v>195400</v>
      </c>
      <c r="L17" s="204">
        <v>206200</v>
      </c>
      <c r="M17" s="204">
        <v>206490</v>
      </c>
      <c r="N17" s="204">
        <v>209472</v>
      </c>
      <c r="O17" s="202">
        <f>SUM(C17:N17)</f>
        <v>2466116</v>
      </c>
      <c r="P17" s="441"/>
    </row>
    <row r="18" spans="1:16" s="193" customFormat="1" ht="15.75">
      <c r="A18" s="200" t="s">
        <v>108</v>
      </c>
      <c r="B18" s="203" t="s">
        <v>415</v>
      </c>
      <c r="C18" s="204">
        <f>C17*0.3141063</f>
        <v>112450.0554</v>
      </c>
      <c r="D18" s="204">
        <f aca="true" t="shared" si="2" ref="D18:M18">D17*0.3141063</f>
        <v>55031.42376</v>
      </c>
      <c r="E18" s="204">
        <f t="shared" si="2"/>
        <v>55314.11943</v>
      </c>
      <c r="F18" s="204">
        <f t="shared" si="2"/>
        <v>56193.61707</v>
      </c>
      <c r="G18" s="204">
        <f t="shared" si="2"/>
        <v>58203.89739</v>
      </c>
      <c r="H18" s="204">
        <f t="shared" si="2"/>
        <v>60057.124560000004</v>
      </c>
      <c r="I18" s="204">
        <v>60195</v>
      </c>
      <c r="J18" s="204">
        <f t="shared" si="2"/>
        <v>60748.15842</v>
      </c>
      <c r="K18" s="204">
        <f t="shared" si="2"/>
        <v>61376.37102</v>
      </c>
      <c r="L18" s="204">
        <f>L17*0.3141063</f>
        <v>64768.71906</v>
      </c>
      <c r="M18" s="204">
        <f t="shared" si="2"/>
        <v>64859.809887</v>
      </c>
      <c r="N18" s="204">
        <v>65568</v>
      </c>
      <c r="O18" s="202">
        <f t="shared" si="0"/>
        <v>774766.2959970001</v>
      </c>
      <c r="P18" s="441"/>
    </row>
    <row r="19" spans="1:16" s="193" customFormat="1" ht="15.75">
      <c r="A19" s="200" t="s">
        <v>218</v>
      </c>
      <c r="B19" s="203" t="s">
        <v>130</v>
      </c>
      <c r="C19" s="204">
        <v>132278</v>
      </c>
      <c r="D19" s="204">
        <v>133560</v>
      </c>
      <c r="E19" s="204">
        <v>113890</v>
      </c>
      <c r="F19" s="204">
        <v>158700</v>
      </c>
      <c r="G19" s="204">
        <v>136800</v>
      </c>
      <c r="H19" s="204">
        <v>135263</v>
      </c>
      <c r="I19" s="204">
        <v>127800</v>
      </c>
      <c r="J19" s="204">
        <v>138700</v>
      </c>
      <c r="K19" s="204">
        <v>151628</v>
      </c>
      <c r="L19" s="204">
        <v>135872</v>
      </c>
      <c r="M19" s="204">
        <v>130072</v>
      </c>
      <c r="N19" s="204">
        <v>114046</v>
      </c>
      <c r="O19" s="202">
        <f t="shared" si="0"/>
        <v>1608609</v>
      </c>
      <c r="P19" s="441"/>
    </row>
    <row r="20" spans="1:16" s="193" customFormat="1" ht="15.75">
      <c r="A20" s="200" t="s">
        <v>219</v>
      </c>
      <c r="B20" s="203" t="s">
        <v>416</v>
      </c>
      <c r="C20" s="204">
        <v>4850</v>
      </c>
      <c r="D20" s="204">
        <v>5680</v>
      </c>
      <c r="E20" s="204">
        <v>5300</v>
      </c>
      <c r="F20" s="204">
        <v>2300</v>
      </c>
      <c r="G20" s="204">
        <v>34800</v>
      </c>
      <c r="H20" s="204">
        <v>5300</v>
      </c>
      <c r="I20" s="204">
        <v>6900</v>
      </c>
      <c r="J20" s="204">
        <v>38983</v>
      </c>
      <c r="K20" s="204">
        <v>2900</v>
      </c>
      <c r="L20" s="204">
        <v>3900</v>
      </c>
      <c r="M20" s="204">
        <v>8600</v>
      </c>
      <c r="N20" s="204">
        <v>5647</v>
      </c>
      <c r="O20" s="202">
        <f t="shared" si="0"/>
        <v>125160</v>
      </c>
      <c r="P20" s="441"/>
    </row>
    <row r="21" spans="1:16" s="193" customFormat="1" ht="15.75">
      <c r="A21" s="200" t="s">
        <v>220</v>
      </c>
      <c r="B21" s="203" t="s">
        <v>15</v>
      </c>
      <c r="C21" s="204">
        <v>7100</v>
      </c>
      <c r="D21" s="204">
        <v>7250</v>
      </c>
      <c r="E21" s="204">
        <v>9100</v>
      </c>
      <c r="F21" s="204">
        <v>5500</v>
      </c>
      <c r="G21" s="204">
        <v>7900</v>
      </c>
      <c r="H21" s="204">
        <v>6100</v>
      </c>
      <c r="I21" s="204">
        <v>6500</v>
      </c>
      <c r="J21" s="204">
        <v>7600</v>
      </c>
      <c r="K21" s="204">
        <v>6180</v>
      </c>
      <c r="L21" s="204">
        <v>7300</v>
      </c>
      <c r="M21" s="204">
        <v>7800</v>
      </c>
      <c r="N21" s="204">
        <v>7559</v>
      </c>
      <c r="O21" s="202">
        <f t="shared" si="0"/>
        <v>85889</v>
      </c>
      <c r="P21" s="441"/>
    </row>
    <row r="22" spans="1:16" s="193" customFormat="1" ht="15.75">
      <c r="A22" s="200" t="s">
        <v>234</v>
      </c>
      <c r="B22" s="203" t="s">
        <v>329</v>
      </c>
      <c r="C22" s="204">
        <v>236</v>
      </c>
      <c r="D22" s="204"/>
      <c r="E22" s="204">
        <v>440</v>
      </c>
      <c r="F22" s="204"/>
      <c r="G22" s="204"/>
      <c r="H22" s="204"/>
      <c r="I22" s="204"/>
      <c r="J22" s="204">
        <v>639</v>
      </c>
      <c r="K22" s="204">
        <v>9850</v>
      </c>
      <c r="L22" s="204">
        <v>1780</v>
      </c>
      <c r="M22" s="204">
        <v>275</v>
      </c>
      <c r="N22" s="204"/>
      <c r="O22" s="202">
        <f t="shared" si="0"/>
        <v>13220</v>
      </c>
      <c r="P22" s="441"/>
    </row>
    <row r="23" spans="1:16" s="193" customFormat="1" ht="15.75">
      <c r="A23" s="200" t="s">
        <v>235</v>
      </c>
      <c r="B23" s="203" t="s">
        <v>417</v>
      </c>
      <c r="C23" s="204">
        <v>500</v>
      </c>
      <c r="D23" s="204">
        <v>700</v>
      </c>
      <c r="E23" s="204">
        <v>8500</v>
      </c>
      <c r="F23" s="204">
        <v>800</v>
      </c>
      <c r="G23" s="204">
        <v>900</v>
      </c>
      <c r="H23" s="204">
        <v>400</v>
      </c>
      <c r="I23" s="204">
        <v>300</v>
      </c>
      <c r="J23" s="204">
        <v>600</v>
      </c>
      <c r="K23" s="204">
        <v>8700</v>
      </c>
      <c r="L23" s="204">
        <v>2500</v>
      </c>
      <c r="M23" s="204">
        <v>4334</v>
      </c>
      <c r="N23" s="204">
        <v>19401</v>
      </c>
      <c r="O23" s="202">
        <f t="shared" si="0"/>
        <v>47635</v>
      </c>
      <c r="P23" s="441"/>
    </row>
    <row r="24" spans="1:16" s="193" customFormat="1" ht="15.75">
      <c r="A24" s="200" t="s">
        <v>236</v>
      </c>
      <c r="B24" s="203" t="s">
        <v>418</v>
      </c>
      <c r="C24" s="204">
        <v>125900</v>
      </c>
      <c r="D24" s="204">
        <v>150600</v>
      </c>
      <c r="E24" s="204">
        <v>201579</v>
      </c>
      <c r="F24" s="204">
        <v>112400</v>
      </c>
      <c r="G24" s="204">
        <v>186500</v>
      </c>
      <c r="H24" s="204">
        <v>214500</v>
      </c>
      <c r="I24" s="204">
        <v>212500</v>
      </c>
      <c r="J24" s="204">
        <v>244325</v>
      </c>
      <c r="K24" s="204">
        <v>234430</v>
      </c>
      <c r="L24" s="204">
        <v>259630</v>
      </c>
      <c r="M24" s="204">
        <v>174386</v>
      </c>
      <c r="N24" s="204">
        <v>43885</v>
      </c>
      <c r="O24" s="202">
        <f t="shared" si="0"/>
        <v>2160635</v>
      </c>
      <c r="P24" s="441"/>
    </row>
    <row r="25" spans="1:16" s="193" customFormat="1" ht="15.75">
      <c r="A25" s="200" t="s">
        <v>237</v>
      </c>
      <c r="B25" s="203" t="s">
        <v>419</v>
      </c>
      <c r="C25" s="204"/>
      <c r="D25" s="204"/>
      <c r="E25" s="204"/>
      <c r="F25" s="204">
        <v>20078</v>
      </c>
      <c r="G25" s="204">
        <v>12800</v>
      </c>
      <c r="H25" s="204">
        <v>26900</v>
      </c>
      <c r="I25" s="204">
        <v>37733</v>
      </c>
      <c r="J25" s="204">
        <v>15400</v>
      </c>
      <c r="K25" s="204">
        <v>6179</v>
      </c>
      <c r="L25" s="204">
        <v>10722</v>
      </c>
      <c r="M25" s="204">
        <v>4070</v>
      </c>
      <c r="N25" s="204">
        <v>2717</v>
      </c>
      <c r="O25" s="202">
        <f t="shared" si="0"/>
        <v>136599</v>
      </c>
      <c r="P25" s="441"/>
    </row>
    <row r="26" spans="1:16" s="193" customFormat="1" ht="15.75">
      <c r="A26" s="200" t="s">
        <v>262</v>
      </c>
      <c r="B26" s="203" t="s">
        <v>420</v>
      </c>
      <c r="C26" s="204"/>
      <c r="D26" s="204"/>
      <c r="E26" s="204">
        <v>500</v>
      </c>
      <c r="F26" s="204"/>
      <c r="G26" s="204"/>
      <c r="H26" s="204"/>
      <c r="I26" s="204">
        <v>8000</v>
      </c>
      <c r="J26" s="204"/>
      <c r="K26" s="204"/>
      <c r="L26" s="204"/>
      <c r="M26" s="204">
        <v>8616</v>
      </c>
      <c r="N26" s="204">
        <v>3083</v>
      </c>
      <c r="O26" s="202">
        <f t="shared" si="0"/>
        <v>20199</v>
      </c>
      <c r="P26" s="441"/>
    </row>
    <row r="27" spans="1:16" s="193" customFormat="1" ht="15.75">
      <c r="A27" s="200" t="s">
        <v>421</v>
      </c>
      <c r="B27" s="203" t="s">
        <v>422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>
        <v>4304</v>
      </c>
      <c r="M27" s="204"/>
      <c r="N27" s="204">
        <v>26200</v>
      </c>
      <c r="O27" s="202">
        <f>SUM(C27:N27)</f>
        <v>30504</v>
      </c>
      <c r="P27" s="441"/>
    </row>
    <row r="28" spans="1:16" s="193" customFormat="1" ht="15.75">
      <c r="A28" s="200">
        <v>23</v>
      </c>
      <c r="B28" s="203" t="s">
        <v>423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>
        <v>4625</v>
      </c>
      <c r="N28" s="204"/>
      <c r="O28" s="202">
        <f t="shared" si="0"/>
        <v>4625</v>
      </c>
      <c r="P28" s="441"/>
    </row>
    <row r="29" spans="1:16" s="193" customFormat="1" ht="16.5" thickBot="1">
      <c r="A29" s="200">
        <v>24</v>
      </c>
      <c r="B29" s="203" t="s">
        <v>424</v>
      </c>
      <c r="C29" s="204"/>
      <c r="D29" s="204"/>
      <c r="E29" s="204"/>
      <c r="F29" s="204"/>
      <c r="G29" s="204"/>
      <c r="H29" s="204"/>
      <c r="I29" s="204"/>
      <c r="J29" s="204"/>
      <c r="K29" s="204">
        <v>350</v>
      </c>
      <c r="L29" s="204">
        <v>56000</v>
      </c>
      <c r="M29" s="204"/>
      <c r="N29" s="204">
        <v>456050</v>
      </c>
      <c r="O29" s="202">
        <f>SUM(C29:N29)</f>
        <v>512400</v>
      </c>
      <c r="P29" s="441"/>
    </row>
    <row r="30" spans="1:16" s="192" customFormat="1" ht="20.25" customHeight="1" thickBot="1" thickTop="1">
      <c r="A30" s="206" t="s">
        <v>425</v>
      </c>
      <c r="B30" s="194" t="s">
        <v>426</v>
      </c>
      <c r="C30" s="195">
        <f aca="true" t="shared" si="3" ref="C30:N30">SUM(C17:C29)</f>
        <v>741314.0554</v>
      </c>
      <c r="D30" s="195">
        <f t="shared" si="3"/>
        <v>528021.42376</v>
      </c>
      <c r="E30" s="195">
        <f t="shared" si="3"/>
        <v>570723.11943</v>
      </c>
      <c r="F30" s="195">
        <f t="shared" si="3"/>
        <v>534871.61707</v>
      </c>
      <c r="G30" s="195">
        <f t="shared" si="3"/>
        <v>623203.89739</v>
      </c>
      <c r="H30" s="195">
        <f t="shared" si="3"/>
        <v>639720.12456</v>
      </c>
      <c r="I30" s="195">
        <f t="shared" si="3"/>
        <v>650382</v>
      </c>
      <c r="J30" s="195">
        <f t="shared" si="3"/>
        <v>700395.15842</v>
      </c>
      <c r="K30" s="195">
        <f t="shared" si="3"/>
        <v>676993.37102</v>
      </c>
      <c r="L30" s="195">
        <f t="shared" si="3"/>
        <v>752976.71906</v>
      </c>
      <c r="M30" s="195">
        <f t="shared" si="3"/>
        <v>614127.809887</v>
      </c>
      <c r="N30" s="195">
        <f t="shared" si="3"/>
        <v>953628</v>
      </c>
      <c r="O30" s="196">
        <f>SUM(C30:N30)</f>
        <v>7986357.295997</v>
      </c>
      <c r="P30" s="500"/>
    </row>
    <row r="31" spans="1:15" ht="16.5" thickTop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7"/>
    </row>
    <row r="32" ht="15.75">
      <c r="A32" s="197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&amp;C&amp;"Times New Roman CE,Félkövér"&amp;12&amp;P.oldal&amp;R&amp;"Times New Roman CE,Félkövér dőlt"&amp;12 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zoomScalePageLayoutView="0" workbookViewId="0" topLeftCell="A46">
      <selection activeCell="A3" sqref="A3:D3"/>
    </sheetView>
  </sheetViews>
  <sheetFormatPr defaultColWidth="8.00390625" defaultRowHeight="12.75"/>
  <cols>
    <col min="1" max="1" width="45.57421875" style="141" customWidth="1"/>
    <col min="2" max="4" width="11.00390625" style="141" customWidth="1"/>
    <col min="5" max="16384" width="8.00390625" style="141" customWidth="1"/>
  </cols>
  <sheetData>
    <row r="1" spans="1:6" ht="12.75">
      <c r="A1" s="558" t="s">
        <v>572</v>
      </c>
      <c r="B1" s="558"/>
      <c r="C1" s="558"/>
      <c r="D1" s="558"/>
      <c r="E1" s="171"/>
      <c r="F1" s="171"/>
    </row>
    <row r="2" spans="1:6" ht="12.75">
      <c r="A2" s="562" t="s">
        <v>659</v>
      </c>
      <c r="B2" s="562"/>
      <c r="C2" s="562"/>
      <c r="D2" s="562"/>
      <c r="E2" s="101"/>
      <c r="F2" s="101"/>
    </row>
    <row r="3" spans="1:6" ht="12.75">
      <c r="A3" s="562" t="s">
        <v>359</v>
      </c>
      <c r="B3" s="562"/>
      <c r="C3" s="562"/>
      <c r="D3" s="562"/>
      <c r="E3" s="101"/>
      <c r="F3" s="101"/>
    </row>
    <row r="4" spans="1:6" ht="13.5" thickBot="1">
      <c r="A4" s="559" t="s">
        <v>357</v>
      </c>
      <c r="B4" s="559"/>
      <c r="C4" s="559"/>
      <c r="D4" s="559"/>
      <c r="E4" s="172"/>
      <c r="F4" s="172"/>
    </row>
    <row r="5" spans="1:6" s="136" customFormat="1" ht="21.75" customHeight="1" thickBot="1" thickTop="1">
      <c r="A5" s="159"/>
      <c r="B5" s="160"/>
      <c r="C5" s="160"/>
      <c r="D5" s="161" t="s">
        <v>313</v>
      </c>
      <c r="E5" s="173"/>
      <c r="F5" s="173"/>
    </row>
    <row r="6" spans="1:4" s="137" customFormat="1" ht="15" thickBot="1">
      <c r="A6" s="162" t="s">
        <v>314</v>
      </c>
      <c r="B6" s="163" t="s">
        <v>315</v>
      </c>
      <c r="C6" s="163" t="s">
        <v>316</v>
      </c>
      <c r="D6" s="164" t="s">
        <v>358</v>
      </c>
    </row>
    <row r="7" spans="1:4" s="138" customFormat="1" ht="15" thickBot="1">
      <c r="A7" s="165" t="s">
        <v>317</v>
      </c>
      <c r="B7" s="166"/>
      <c r="C7" s="166"/>
      <c r="D7" s="167"/>
    </row>
    <row r="8" spans="1:4" s="139" customFormat="1" ht="43.5" customHeight="1">
      <c r="A8" s="144" t="s">
        <v>318</v>
      </c>
      <c r="B8" s="145">
        <f>'1.a.sz.mell működés mérleg'!B7-'1.szmelléklet bevétel'!D14</f>
        <v>372468</v>
      </c>
      <c r="C8" s="145">
        <v>450600</v>
      </c>
      <c r="D8" s="438">
        <v>452300</v>
      </c>
    </row>
    <row r="9" spans="1:4" s="139" customFormat="1" ht="38.25">
      <c r="A9" s="146" t="s">
        <v>319</v>
      </c>
      <c r="B9" s="147">
        <f>'1.a.sz.mell működés mérleg'!B12+'1.szmelléklet bevétel'!D14</f>
        <v>345100</v>
      </c>
      <c r="C9" s="147">
        <v>352300</v>
      </c>
      <c r="D9" s="439">
        <v>361400</v>
      </c>
    </row>
    <row r="10" spans="1:4" s="139" customFormat="1" ht="25.5">
      <c r="A10" s="146" t="s">
        <v>320</v>
      </c>
      <c r="B10" s="147">
        <f>'1.a.sz.mell működés mérleg'!B8+'1.a.sz.mell működés mérleg'!B10</f>
        <v>2046565</v>
      </c>
      <c r="C10" s="147">
        <v>1955560</v>
      </c>
      <c r="D10" s="439">
        <v>1945100</v>
      </c>
    </row>
    <row r="11" spans="1:4" s="139" customFormat="1" ht="15.75" customHeight="1">
      <c r="A11" s="146" t="s">
        <v>321</v>
      </c>
      <c r="B11" s="147">
        <f>'1.a.sz.mell működés mérleg'!B9</f>
        <v>1801213</v>
      </c>
      <c r="C11" s="147">
        <v>1928000</v>
      </c>
      <c r="D11" s="439">
        <v>2005000</v>
      </c>
    </row>
    <row r="12" spans="1:4" s="139" customFormat="1" ht="12.75">
      <c r="A12" s="146" t="s">
        <v>322</v>
      </c>
      <c r="B12" s="147"/>
      <c r="C12" s="147"/>
      <c r="D12" s="439"/>
    </row>
    <row r="13" spans="1:4" s="139" customFormat="1" ht="15.75" customHeight="1">
      <c r="A13" s="146" t="s">
        <v>645</v>
      </c>
      <c r="B13" s="147">
        <f>'1.a.sz.mell működés mérleg'!B13</f>
        <v>686200</v>
      </c>
      <c r="C13" s="147">
        <v>500000</v>
      </c>
      <c r="D13" s="439">
        <v>454300</v>
      </c>
    </row>
    <row r="14" spans="1:4" s="139" customFormat="1" ht="12.75">
      <c r="A14" s="146" t="s">
        <v>323</v>
      </c>
      <c r="B14" s="147">
        <v>0</v>
      </c>
      <c r="C14" s="147"/>
      <c r="D14" s="439"/>
    </row>
    <row r="15" spans="1:4" s="139" customFormat="1" ht="13.5" thickBot="1">
      <c r="A15" s="148" t="s">
        <v>324</v>
      </c>
      <c r="B15" s="149">
        <f>'1.a.sz.mell működés mérleg'!B11</f>
        <v>48681</v>
      </c>
      <c r="C15" s="149">
        <v>5400</v>
      </c>
      <c r="D15" s="150">
        <v>7600</v>
      </c>
    </row>
    <row r="16" spans="1:6" s="140" customFormat="1" ht="15.75" thickBot="1">
      <c r="A16" s="168" t="s">
        <v>325</v>
      </c>
      <c r="B16" s="157">
        <f>SUM(B8:B15)</f>
        <v>5300227</v>
      </c>
      <c r="C16" s="157">
        <f>SUM(C8:C15)</f>
        <v>5191860</v>
      </c>
      <c r="D16" s="158">
        <f>SUM(D8:D15)</f>
        <v>5225700</v>
      </c>
      <c r="F16" s="139"/>
    </row>
    <row r="17" spans="1:4" s="139" customFormat="1" ht="12.75">
      <c r="A17" s="144" t="s">
        <v>326</v>
      </c>
      <c r="B17" s="145">
        <f>'1sz melléklet kiadás'!D37</f>
        <v>2466116</v>
      </c>
      <c r="C17" s="145">
        <v>2418560</v>
      </c>
      <c r="D17" s="438">
        <v>2425600</v>
      </c>
    </row>
    <row r="18" spans="1:4" s="139" customFormat="1" ht="12.75">
      <c r="A18" s="146" t="s">
        <v>116</v>
      </c>
      <c r="B18" s="145">
        <f>'1sz melléklet kiadás'!D38</f>
        <v>774766</v>
      </c>
      <c r="C18" s="147">
        <v>748900</v>
      </c>
      <c r="D18" s="439">
        <v>732000</v>
      </c>
    </row>
    <row r="19" spans="1:4" s="139" customFormat="1" ht="25.5">
      <c r="A19" s="146" t="s">
        <v>327</v>
      </c>
      <c r="B19" s="145">
        <f>'1sz melléklet kiadás'!D39-65000</f>
        <v>1543609</v>
      </c>
      <c r="C19" s="147">
        <v>1452300</v>
      </c>
      <c r="D19" s="439">
        <v>1472400</v>
      </c>
    </row>
    <row r="20" spans="1:4" s="139" customFormat="1" ht="12.75">
      <c r="A20" s="146" t="s">
        <v>328</v>
      </c>
      <c r="B20" s="147">
        <f>'1sz melléklet kiadás'!D40</f>
        <v>125160</v>
      </c>
      <c r="C20" s="147">
        <v>61300</v>
      </c>
      <c r="D20" s="439">
        <v>62000</v>
      </c>
    </row>
    <row r="21" spans="1:4" s="139" customFormat="1" ht="15.75" customHeight="1">
      <c r="A21" s="146" t="s">
        <v>329</v>
      </c>
      <c r="B21" s="147">
        <f>'1sz melléklet kiadás'!D42</f>
        <v>13220</v>
      </c>
      <c r="C21" s="147">
        <v>13000</v>
      </c>
      <c r="D21" s="439">
        <v>13500</v>
      </c>
    </row>
    <row r="22" spans="1:4" s="139" customFormat="1" ht="12.75">
      <c r="A22" s="146" t="s">
        <v>330</v>
      </c>
      <c r="B22" s="147">
        <f>'1sz melléklet kiadás'!D41</f>
        <v>85889</v>
      </c>
      <c r="C22" s="147">
        <v>87800</v>
      </c>
      <c r="D22" s="439">
        <v>90800</v>
      </c>
    </row>
    <row r="23" spans="1:4" s="139" customFormat="1" ht="14.25" customHeight="1">
      <c r="A23" s="146" t="s">
        <v>331</v>
      </c>
      <c r="B23" s="147">
        <f>'1sz melléklet kiadás'!D53</f>
        <v>431100</v>
      </c>
      <c r="C23" s="147">
        <v>355000</v>
      </c>
      <c r="D23" s="439">
        <v>373400</v>
      </c>
    </row>
    <row r="24" spans="1:4" s="139" customFormat="1" ht="14.25" customHeight="1">
      <c r="A24" s="146" t="s">
        <v>332</v>
      </c>
      <c r="B24" s="147">
        <v>26800</v>
      </c>
      <c r="C24" s="147">
        <v>35000</v>
      </c>
      <c r="D24" s="439">
        <v>34000</v>
      </c>
    </row>
    <row r="25" spans="1:4" s="139" customFormat="1" ht="13.5" thickBot="1">
      <c r="A25" s="148" t="s">
        <v>333</v>
      </c>
      <c r="B25" s="149">
        <f>'1sz melléklet kiadás'!D50+'1sz melléklet kiadás'!D51</f>
        <v>20199</v>
      </c>
      <c r="C25" s="149">
        <v>20000</v>
      </c>
      <c r="D25" s="150">
        <v>22000</v>
      </c>
    </row>
    <row r="26" spans="1:4" s="139" customFormat="1" ht="15.75" customHeight="1" thickBot="1">
      <c r="A26" s="169" t="s">
        <v>334</v>
      </c>
      <c r="B26" s="151">
        <f>SUM(B17:B25)</f>
        <v>5486859</v>
      </c>
      <c r="C26" s="151">
        <f>SUM(C17:C25)</f>
        <v>5191860</v>
      </c>
      <c r="D26" s="152">
        <f>SUM(D17:D25)</f>
        <v>5225700</v>
      </c>
    </row>
    <row r="27" spans="1:4" s="139" customFormat="1" ht="15.75" customHeight="1">
      <c r="A27" s="170"/>
      <c r="B27" s="153"/>
      <c r="C27" s="153"/>
      <c r="D27" s="153"/>
    </row>
    <row r="28" spans="1:4" s="139" customFormat="1" ht="15.75" customHeight="1">
      <c r="A28" s="170"/>
      <c r="B28" s="153"/>
      <c r="C28" s="153"/>
      <c r="D28" s="153"/>
    </row>
    <row r="29" spans="1:4" s="139" customFormat="1" ht="15.75" customHeight="1">
      <c r="A29" s="170"/>
      <c r="B29" s="153"/>
      <c r="C29" s="153"/>
      <c r="D29" s="153"/>
    </row>
    <row r="30" spans="1:4" s="142" customFormat="1" ht="20.25" customHeight="1">
      <c r="A30" s="154"/>
      <c r="B30" s="154"/>
      <c r="C30" s="154"/>
      <c r="D30" s="161"/>
    </row>
    <row r="31" spans="1:4" s="142" customFormat="1" ht="20.25" customHeight="1" thickBot="1">
      <c r="A31" s="154"/>
      <c r="B31" s="154"/>
      <c r="C31" s="154"/>
      <c r="D31" s="161" t="s">
        <v>313</v>
      </c>
    </row>
    <row r="32" spans="1:4" ht="28.5" customHeight="1" thickBot="1">
      <c r="A32" s="162" t="s">
        <v>314</v>
      </c>
      <c r="B32" s="163" t="s">
        <v>315</v>
      </c>
      <c r="C32" s="163" t="s">
        <v>316</v>
      </c>
      <c r="D32" s="164" t="s">
        <v>358</v>
      </c>
    </row>
    <row r="33" spans="1:4" s="137" customFormat="1" ht="15" thickBot="1">
      <c r="A33" s="165" t="s">
        <v>335</v>
      </c>
      <c r="B33" s="166"/>
      <c r="C33" s="166"/>
      <c r="D33" s="167"/>
    </row>
    <row r="34" spans="1:4" s="138" customFormat="1" ht="25.5">
      <c r="A34" s="155" t="s">
        <v>336</v>
      </c>
      <c r="B34" s="156">
        <f>'1.b.sz.mell felhalm mérleg'!B7</f>
        <v>386720</v>
      </c>
      <c r="C34" s="156">
        <v>354200</v>
      </c>
      <c r="D34" s="440">
        <v>301400</v>
      </c>
    </row>
    <row r="35" spans="1:4" s="139" customFormat="1" ht="12.75">
      <c r="A35" s="146" t="s">
        <v>337</v>
      </c>
      <c r="B35" s="147">
        <f>'1.b.sz.mell felhalm mérleg'!B9</f>
        <v>0</v>
      </c>
      <c r="C35" s="147"/>
      <c r="D35" s="439"/>
    </row>
    <row r="36" spans="1:4" s="139" customFormat="1" ht="12.75">
      <c r="A36" s="146" t="s">
        <v>111</v>
      </c>
      <c r="B36" s="147">
        <f>'1.b.sz.mell felhalm mérleg'!B10</f>
        <v>1105754</v>
      </c>
      <c r="C36" s="147">
        <v>1210000</v>
      </c>
      <c r="D36" s="439">
        <v>1332900</v>
      </c>
    </row>
    <row r="37" spans="1:4" s="139" customFormat="1" ht="15" customHeight="1">
      <c r="A37" s="146" t="s">
        <v>338</v>
      </c>
      <c r="B37" s="147">
        <f>'1.b.sz.mell felhalm mérleg'!B16</f>
        <v>16654</v>
      </c>
      <c r="C37" s="147"/>
      <c r="D37" s="439"/>
    </row>
    <row r="38" spans="1:4" s="139" customFormat="1" ht="27" customHeight="1">
      <c r="A38" s="146" t="s">
        <v>339</v>
      </c>
      <c r="B38" s="147">
        <f>'1.b.sz.mell felhalm mérleg'!B8</f>
        <v>731263</v>
      </c>
      <c r="C38" s="147">
        <v>600000</v>
      </c>
      <c r="D38" s="439">
        <v>24000</v>
      </c>
    </row>
    <row r="39" spans="1:4" s="139" customFormat="1" ht="12.75">
      <c r="A39" s="146" t="s">
        <v>340</v>
      </c>
      <c r="B39" s="147">
        <f>'1.b.sz.mell felhalm mérleg'!B15</f>
        <v>17000</v>
      </c>
      <c r="C39" s="147">
        <v>20000</v>
      </c>
      <c r="D39" s="439">
        <v>20000</v>
      </c>
    </row>
    <row r="40" spans="1:4" s="139" customFormat="1" ht="12.75">
      <c r="A40" s="146" t="s">
        <v>341</v>
      </c>
      <c r="B40" s="147">
        <f>'1.b.sz.mell felhalm mérleg'!B12</f>
        <v>268200</v>
      </c>
      <c r="C40" s="147"/>
      <c r="D40" s="439"/>
    </row>
    <row r="41" spans="1:4" s="139" customFormat="1" ht="15" customHeight="1">
      <c r="A41" s="146" t="s">
        <v>342</v>
      </c>
      <c r="B41" s="147">
        <f>'1.b.sz.mell felhalm mérleg'!B13</f>
        <v>16716</v>
      </c>
      <c r="C41" s="147">
        <v>17500</v>
      </c>
      <c r="D41" s="439">
        <v>18200</v>
      </c>
    </row>
    <row r="42" spans="1:4" s="139" customFormat="1" ht="15" customHeight="1">
      <c r="A42" s="538" t="s">
        <v>343</v>
      </c>
      <c r="B42" s="539">
        <f>'1.b.sz.mell felhalm mérleg'!B14</f>
        <v>38500</v>
      </c>
      <c r="C42" s="539">
        <v>40000</v>
      </c>
      <c r="D42" s="540">
        <v>41000</v>
      </c>
    </row>
    <row r="43" spans="1:4" s="139" customFormat="1" ht="15" customHeight="1" thickBot="1">
      <c r="A43" s="148" t="s">
        <v>597</v>
      </c>
      <c r="B43" s="149">
        <f>'1.b.sz.mell felhalm mérleg'!B11</f>
        <v>105323</v>
      </c>
      <c r="C43" s="149"/>
      <c r="D43" s="150"/>
    </row>
    <row r="44" spans="1:4" s="139" customFormat="1" ht="13.5" thickBot="1">
      <c r="A44" s="168" t="s">
        <v>344</v>
      </c>
      <c r="B44" s="157">
        <f>SUM(B34:B43)</f>
        <v>2686130</v>
      </c>
      <c r="C44" s="157">
        <f>SUM(C34:C43)</f>
        <v>2241700</v>
      </c>
      <c r="D44" s="157">
        <f>SUM(D34:D43)</f>
        <v>1737500</v>
      </c>
    </row>
    <row r="45" spans="1:4" s="139" customFormat="1" ht="21" customHeight="1">
      <c r="A45" s="144" t="s">
        <v>345</v>
      </c>
      <c r="B45" s="145">
        <f>'1.b.sz.mell felhalm mérleg'!D7</f>
        <v>2160635</v>
      </c>
      <c r="C45" s="145">
        <v>1858400</v>
      </c>
      <c r="D45" s="438">
        <v>1318000</v>
      </c>
    </row>
    <row r="46" spans="1:4" s="139" customFormat="1" ht="15" customHeight="1">
      <c r="A46" s="146" t="s">
        <v>346</v>
      </c>
      <c r="B46" s="147">
        <f>'1.b.sz.mell felhalm mérleg'!D9</f>
        <v>136599</v>
      </c>
      <c r="C46" s="147">
        <v>212000</v>
      </c>
      <c r="D46" s="439">
        <v>218000</v>
      </c>
    </row>
    <row r="47" spans="1:4" s="139" customFormat="1" ht="12.75">
      <c r="A47" s="146" t="s">
        <v>347</v>
      </c>
      <c r="B47" s="147">
        <f>'1.b.sz.mell felhalm mérleg'!D10</f>
        <v>30504</v>
      </c>
      <c r="C47" s="147">
        <v>8000</v>
      </c>
      <c r="D47" s="439"/>
    </row>
    <row r="48" spans="1:4" s="139" customFormat="1" ht="12.75">
      <c r="A48" s="146" t="s">
        <v>348</v>
      </c>
      <c r="B48" s="147">
        <f>'1.b.sz.mell felhalm mérleg'!D8</f>
        <v>47635</v>
      </c>
      <c r="C48" s="147">
        <v>50000</v>
      </c>
      <c r="D48" s="439">
        <v>65000</v>
      </c>
    </row>
    <row r="49" spans="1:4" s="139" customFormat="1" ht="12.75">
      <c r="A49" s="146" t="s">
        <v>349</v>
      </c>
      <c r="B49" s="147">
        <f>'1.b.sz.mell felhalm mérleg'!D12</f>
        <v>4625</v>
      </c>
      <c r="C49" s="147"/>
      <c r="D49" s="439"/>
    </row>
    <row r="50" spans="1:4" s="139" customFormat="1" ht="12.75">
      <c r="A50" s="146" t="s">
        <v>350</v>
      </c>
      <c r="B50" s="147">
        <f>'1.b.sz.mell felhalm mérleg'!D13-32500</f>
        <v>87000</v>
      </c>
      <c r="C50" s="147">
        <v>73100</v>
      </c>
      <c r="D50" s="439">
        <v>88100</v>
      </c>
    </row>
    <row r="51" spans="1:4" s="139" customFormat="1" ht="15" customHeight="1">
      <c r="A51" s="146" t="s">
        <v>351</v>
      </c>
      <c r="B51" s="147">
        <v>32500</v>
      </c>
      <c r="C51" s="147">
        <v>40200</v>
      </c>
      <c r="D51" s="439">
        <v>48400</v>
      </c>
    </row>
    <row r="52" spans="1:4" s="139" customFormat="1" ht="15" customHeight="1">
      <c r="A52" s="146" t="s">
        <v>352</v>
      </c>
      <c r="B52" s="147"/>
      <c r="C52" s="396"/>
      <c r="D52" s="397"/>
    </row>
    <row r="53" spans="1:4" s="139" customFormat="1" ht="13.5" thickBot="1">
      <c r="A53" s="148" t="s">
        <v>333</v>
      </c>
      <c r="B53" s="149"/>
      <c r="C53" s="149"/>
      <c r="D53" s="150"/>
    </row>
    <row r="54" spans="1:4" s="139" customFormat="1" ht="30" customHeight="1" thickBot="1">
      <c r="A54" s="168" t="s">
        <v>353</v>
      </c>
      <c r="B54" s="157">
        <f>SUM(B45:B53)</f>
        <v>2499498</v>
      </c>
      <c r="C54" s="157">
        <f>SUM(C45:C53)</f>
        <v>2241700</v>
      </c>
      <c r="D54" s="158">
        <f>SUM(D45:D53)</f>
        <v>1737500</v>
      </c>
    </row>
    <row r="55" spans="1:4" s="138" customFormat="1" ht="15" customHeight="1" thickBot="1">
      <c r="A55" s="168" t="s">
        <v>354</v>
      </c>
      <c r="B55" s="157">
        <f>B16+B44</f>
        <v>7986357</v>
      </c>
      <c r="C55" s="157">
        <f>C16+C44</f>
        <v>7433560</v>
      </c>
      <c r="D55" s="158">
        <f>D16+D44</f>
        <v>6963200</v>
      </c>
    </row>
    <row r="56" spans="1:4" s="143" customFormat="1" ht="15" customHeight="1" thickBot="1">
      <c r="A56" s="169" t="s">
        <v>355</v>
      </c>
      <c r="B56" s="151">
        <f>B26+B54</f>
        <v>7986357</v>
      </c>
      <c r="C56" s="151">
        <f>C26+C54</f>
        <v>7433560</v>
      </c>
      <c r="D56" s="152">
        <f>D26+D54</f>
        <v>6963200</v>
      </c>
    </row>
    <row r="57" spans="1:4" s="143" customFormat="1" ht="15" customHeight="1">
      <c r="A57" s="141"/>
      <c r="B57" s="141"/>
      <c r="C57" s="141"/>
      <c r="D57" s="141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39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558" t="s">
        <v>573</v>
      </c>
      <c r="B1" s="558"/>
      <c r="C1" s="558"/>
    </row>
    <row r="2" spans="1:3" ht="12.75">
      <c r="A2" s="562" t="s">
        <v>549</v>
      </c>
      <c r="B2" s="562"/>
      <c r="C2" s="562"/>
    </row>
    <row r="3" spans="1:3" ht="12.75">
      <c r="A3" s="562" t="s">
        <v>580</v>
      </c>
      <c r="B3" s="562"/>
      <c r="C3" s="562"/>
    </row>
    <row r="4" spans="1:3" ht="13.5" thickBot="1">
      <c r="A4" s="559" t="s">
        <v>581</v>
      </c>
      <c r="B4" s="559"/>
      <c r="C4" s="559"/>
    </row>
    <row r="5" spans="1:3" ht="13.5" thickTop="1">
      <c r="A5" s="501"/>
      <c r="B5" s="501"/>
      <c r="C5" s="501"/>
    </row>
    <row r="6" ht="13.5" thickBot="1"/>
    <row r="7" spans="1:3" ht="13.5" thickBot="1">
      <c r="A7" s="512" t="s">
        <v>268</v>
      </c>
      <c r="B7" s="513" t="s">
        <v>558</v>
      </c>
      <c r="C7" s="514" t="s">
        <v>575</v>
      </c>
    </row>
    <row r="8" spans="1:3" ht="12.75">
      <c r="A8" s="509" t="s">
        <v>4</v>
      </c>
      <c r="B8" s="510">
        <f>'1.szmelléklet bevétel'!D15</f>
        <v>1636691</v>
      </c>
      <c r="C8" s="511">
        <f>B8/B$15</f>
        <v>0.20493586750504642</v>
      </c>
    </row>
    <row r="9" spans="1:3" ht="12.75">
      <c r="A9" s="502" t="s">
        <v>15</v>
      </c>
      <c r="B9" s="445">
        <f>'1.szmelléklet bevétel'!D24</f>
        <v>1930575</v>
      </c>
      <c r="C9" s="503">
        <f aca="true" t="shared" si="0" ref="C9:C14">B9/B$15</f>
        <v>0.2417341223288666</v>
      </c>
    </row>
    <row r="10" spans="1:3" ht="12.75">
      <c r="A10" s="502" t="s">
        <v>574</v>
      </c>
      <c r="B10" s="445">
        <f>'1.szmelléklet bevétel'!D30</f>
        <v>386720</v>
      </c>
      <c r="C10" s="503">
        <f t="shared" si="0"/>
        <v>0.0484225786550739</v>
      </c>
    </row>
    <row r="11" spans="1:3" ht="12.75">
      <c r="A11" s="502" t="s">
        <v>27</v>
      </c>
      <c r="B11" s="445">
        <f>'1.szmelléklet bevétel'!D39</f>
        <v>2906967</v>
      </c>
      <c r="C11" s="503">
        <f t="shared" si="0"/>
        <v>0.3639916172041896</v>
      </c>
    </row>
    <row r="12" spans="1:3" ht="12.75">
      <c r="A12" s="502" t="s">
        <v>34</v>
      </c>
      <c r="B12" s="445">
        <f>'1.szmelléklet bevétel'!D40</f>
        <v>17000</v>
      </c>
      <c r="C12" s="503">
        <f t="shared" si="0"/>
        <v>0.0021286301125782382</v>
      </c>
    </row>
    <row r="13" spans="1:3" ht="12.75">
      <c r="A13" s="502" t="s">
        <v>36</v>
      </c>
      <c r="B13" s="445">
        <f>'1.szmelléklet bevétel'!D44</f>
        <v>954400</v>
      </c>
      <c r="C13" s="503">
        <f t="shared" si="0"/>
        <v>0.11950379879086297</v>
      </c>
    </row>
    <row r="14" spans="1:3" ht="13.5" thickBot="1">
      <c r="A14" s="504" t="s">
        <v>40</v>
      </c>
      <c r="B14" s="446">
        <f>'1.szmelléklet bevétel'!D46</f>
        <v>154004</v>
      </c>
      <c r="C14" s="505">
        <f t="shared" si="0"/>
        <v>0.019283385403382293</v>
      </c>
    </row>
    <row r="15" spans="1:3" ht="13.5" thickBot="1">
      <c r="A15" s="506" t="s">
        <v>107</v>
      </c>
      <c r="B15" s="507">
        <f>SUM(B8:B14)</f>
        <v>7986357</v>
      </c>
      <c r="C15" s="508">
        <f>SUM(C8:C14)</f>
        <v>1</v>
      </c>
    </row>
    <row r="30" ht="13.5" thickBot="1"/>
    <row r="31" spans="1:3" ht="13.5" thickBot="1">
      <c r="A31" s="512" t="s">
        <v>576</v>
      </c>
      <c r="B31" s="513" t="s">
        <v>558</v>
      </c>
      <c r="C31" s="514" t="s">
        <v>575</v>
      </c>
    </row>
    <row r="32" spans="1:3" ht="12.75">
      <c r="A32" s="520" t="s">
        <v>127</v>
      </c>
      <c r="B32" s="510">
        <f>'1sz melléklet kiadás'!D37</f>
        <v>2466116</v>
      </c>
      <c r="C32" s="511">
        <f>B32/B$39</f>
        <v>0.3087911046300585</v>
      </c>
    </row>
    <row r="33" spans="1:3" ht="12.75">
      <c r="A33" s="515" t="s">
        <v>462</v>
      </c>
      <c r="B33" s="510">
        <f>'1sz melléklet kiadás'!D38</f>
        <v>774766</v>
      </c>
      <c r="C33" s="503">
        <f aca="true" t="shared" si="1" ref="C33:C38">B33/B$39</f>
        <v>0.09701119045892889</v>
      </c>
    </row>
    <row r="34" spans="1:3" ht="12.75">
      <c r="A34" s="515" t="s">
        <v>130</v>
      </c>
      <c r="B34" s="510">
        <f>'1sz melléklet kiadás'!D39</f>
        <v>1608609</v>
      </c>
      <c r="C34" s="503">
        <f t="shared" si="1"/>
        <v>0.20141962098613925</v>
      </c>
    </row>
    <row r="35" spans="1:3" ht="12.75">
      <c r="A35" s="515" t="s">
        <v>577</v>
      </c>
      <c r="B35" s="445">
        <f>'1sz melléklet kiadás'!D47</f>
        <v>2297234</v>
      </c>
      <c r="C35" s="503">
        <f t="shared" si="1"/>
        <v>0.2876447922375621</v>
      </c>
    </row>
    <row r="36" spans="1:3" ht="12.75">
      <c r="A36" s="515" t="s">
        <v>420</v>
      </c>
      <c r="B36" s="445">
        <f>'1sz melléklet kiadás'!D50+'1sz melléklet kiadás'!D51</f>
        <v>20199</v>
      </c>
      <c r="C36" s="503">
        <f t="shared" si="1"/>
        <v>0.002529188214351049</v>
      </c>
    </row>
    <row r="37" spans="1:3" ht="12.75">
      <c r="A37" s="515" t="s">
        <v>578</v>
      </c>
      <c r="B37" s="445">
        <f>'1sz melléklet kiadás'!D53+'1sz melléklet kiadás'!D54+'1sz melléklet kiadás'!D55</f>
        <v>517025</v>
      </c>
      <c r="C37" s="503">
        <f t="shared" si="1"/>
        <v>0.0647385284679861</v>
      </c>
    </row>
    <row r="38" spans="1:3" ht="28.5" customHeight="1" thickBot="1">
      <c r="A38" s="516" t="s">
        <v>579</v>
      </c>
      <c r="B38" s="446">
        <f>'1sz melléklet kiadás'!D40+'1sz melléklet kiadás'!D41+'1sz melléklet kiadás'!D42+'1sz melléklet kiadás'!D52+'1sz melléklet kiadás'!D43</f>
        <v>302408</v>
      </c>
      <c r="C38" s="505">
        <f t="shared" si="1"/>
        <v>0.03786557500497411</v>
      </c>
    </row>
    <row r="39" spans="1:3" ht="13.5" thickBot="1">
      <c r="A39" s="517" t="s">
        <v>107</v>
      </c>
      <c r="B39" s="518">
        <f>SUM(B32:B38)</f>
        <v>7986357</v>
      </c>
      <c r="C39" s="519">
        <f>SUM(C32:C38)</f>
        <v>1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1.140625" style="0" customWidth="1"/>
  </cols>
  <sheetData>
    <row r="1" spans="1:4" ht="12.75">
      <c r="A1" s="558" t="s">
        <v>265</v>
      </c>
      <c r="B1" s="558"/>
      <c r="C1" s="558"/>
      <c r="D1" s="558"/>
    </row>
    <row r="2" spans="1:4" ht="13.5" thickBot="1">
      <c r="A2" s="559" t="s">
        <v>281</v>
      </c>
      <c r="B2" s="559"/>
      <c r="C2" s="559"/>
      <c r="D2" s="559"/>
    </row>
    <row r="3" spans="1:4" ht="12.75" customHeight="1" thickBot="1" thickTop="1">
      <c r="A3" s="100"/>
      <c r="B3" s="40"/>
      <c r="C3" s="40"/>
      <c r="D3" s="40"/>
    </row>
    <row r="4" spans="1:4" ht="27.75" customHeight="1" thickBot="1" thickTop="1">
      <c r="A4" s="453" t="s">
        <v>80</v>
      </c>
      <c r="B4" s="454" t="s">
        <v>1</v>
      </c>
      <c r="C4" s="455" t="s">
        <v>651</v>
      </c>
      <c r="D4" s="455" t="s">
        <v>589</v>
      </c>
    </row>
    <row r="5" spans="1:4" ht="12" customHeight="1" thickTop="1">
      <c r="A5" s="32"/>
      <c r="B5" s="568" t="s">
        <v>43</v>
      </c>
      <c r="C5" s="569"/>
      <c r="D5" s="569"/>
    </row>
    <row r="6" spans="1:5" ht="12" customHeight="1">
      <c r="A6" s="62" t="s">
        <v>5</v>
      </c>
      <c r="B6" s="63" t="s">
        <v>44</v>
      </c>
      <c r="C6" s="407">
        <f>C7+C8+C9+C10+C11+C12+C15</f>
        <v>4225046</v>
      </c>
      <c r="D6" s="407">
        <f>D7+D8+D9+D10+D11+D12+D15</f>
        <v>4263120</v>
      </c>
      <c r="E6" s="174"/>
    </row>
    <row r="7" spans="1:4" ht="12" customHeight="1">
      <c r="A7" s="563" t="s">
        <v>49</v>
      </c>
      <c r="B7" s="34" t="s">
        <v>275</v>
      </c>
      <c r="C7" s="79">
        <f>'2sz melléklet'!C110</f>
        <v>2203802</v>
      </c>
      <c r="D7" s="79">
        <f>'2sz melléklet'!D110</f>
        <v>2207700</v>
      </c>
    </row>
    <row r="8" spans="1:4" ht="12" customHeight="1">
      <c r="A8" s="564"/>
      <c r="B8" s="34" t="s">
        <v>46</v>
      </c>
      <c r="C8" s="79">
        <f>'2sz melléklet'!E110</f>
        <v>700967</v>
      </c>
      <c r="D8" s="79">
        <f>'2sz melléklet'!F110</f>
        <v>701313</v>
      </c>
    </row>
    <row r="9" spans="1:4" ht="12" customHeight="1">
      <c r="A9" s="564"/>
      <c r="B9" s="34" t="s">
        <v>47</v>
      </c>
      <c r="C9" s="79">
        <f>'2sz melléklet'!G110</f>
        <v>1125599</v>
      </c>
      <c r="D9" s="79">
        <f>'2sz melléklet'!H110</f>
        <v>1138747</v>
      </c>
    </row>
    <row r="10" spans="1:4" ht="12" customHeight="1">
      <c r="A10" s="564"/>
      <c r="B10" s="34" t="s">
        <v>48</v>
      </c>
      <c r="C10" s="79">
        <f>'2sz melléklet'!E140</f>
        <v>2206</v>
      </c>
      <c r="D10" s="79">
        <f>'2sz melléklet'!F140</f>
        <v>2206</v>
      </c>
    </row>
    <row r="11" spans="1:4" ht="12" customHeight="1">
      <c r="A11" s="564"/>
      <c r="B11" s="34" t="s">
        <v>50</v>
      </c>
      <c r="C11" s="79">
        <f>'2sz melléklet'!C140</f>
        <v>13220</v>
      </c>
      <c r="D11" s="79">
        <f>'2sz melléklet'!D140</f>
        <v>13220</v>
      </c>
    </row>
    <row r="12" spans="1:4" ht="12" customHeight="1">
      <c r="A12" s="564"/>
      <c r="B12" s="34" t="s">
        <v>51</v>
      </c>
      <c r="C12" s="79">
        <f>C14+C13</f>
        <v>179252</v>
      </c>
      <c r="D12" s="79">
        <f>D14+D13</f>
        <v>199934</v>
      </c>
    </row>
    <row r="13" spans="1:4" ht="12" customHeight="1">
      <c r="A13" s="564"/>
      <c r="B13" s="34" t="s">
        <v>72</v>
      </c>
      <c r="C13" s="79">
        <f>'2sz melléklet'!G140</f>
        <v>162441</v>
      </c>
      <c r="D13" s="79">
        <f>'2sz melléklet'!H140</f>
        <v>180606</v>
      </c>
    </row>
    <row r="14" spans="1:4" ht="12" customHeight="1">
      <c r="A14" s="564"/>
      <c r="B14" s="34" t="s">
        <v>276</v>
      </c>
      <c r="C14" s="79">
        <f>'2sz melléklet'!C170</f>
        <v>16811</v>
      </c>
      <c r="D14" s="79">
        <f>'2sz melléklet'!D170</f>
        <v>19328</v>
      </c>
    </row>
    <row r="15" spans="1:4" ht="12" customHeight="1">
      <c r="A15" s="323"/>
      <c r="B15" s="34" t="s">
        <v>73</v>
      </c>
      <c r="C15" s="79"/>
      <c r="D15" s="79"/>
    </row>
    <row r="16" spans="1:4" ht="12" customHeight="1">
      <c r="A16" s="60" t="s">
        <v>9</v>
      </c>
      <c r="B16" s="61" t="s">
        <v>54</v>
      </c>
      <c r="C16" s="80">
        <f>C17+C18+C19+C20+C21+C22+C25+C28+C29+C30+C32+C33+C34</f>
        <v>3764267</v>
      </c>
      <c r="D16" s="80">
        <f>D17+D18+D19+D20+D21+D22+D25+D28+D29+D30+D32+D33+D34</f>
        <v>3723237</v>
      </c>
    </row>
    <row r="17" spans="1:4" ht="12" customHeight="1">
      <c r="A17" s="563"/>
      <c r="B17" s="34" t="s">
        <v>275</v>
      </c>
      <c r="C17" s="79">
        <v>257356</v>
      </c>
      <c r="D17" s="79">
        <f>'3sz melléklet polghiv'!D7</f>
        <v>258416</v>
      </c>
    </row>
    <row r="18" spans="1:4" ht="12" customHeight="1">
      <c r="A18" s="564"/>
      <c r="B18" s="34" t="s">
        <v>46</v>
      </c>
      <c r="C18" s="79">
        <v>73113</v>
      </c>
      <c r="D18" s="79">
        <f>'3sz melléklet polghiv'!D8</f>
        <v>73453</v>
      </c>
    </row>
    <row r="19" spans="1:4" ht="12" customHeight="1">
      <c r="A19" s="564"/>
      <c r="B19" s="34" t="s">
        <v>47</v>
      </c>
      <c r="C19" s="79">
        <v>470622</v>
      </c>
      <c r="D19" s="79">
        <f>'3sz melléklet polghiv'!D9</f>
        <v>469862</v>
      </c>
    </row>
    <row r="20" spans="1:4" ht="12" customHeight="1">
      <c r="A20" s="564"/>
      <c r="B20" s="34" t="s">
        <v>55</v>
      </c>
      <c r="C20" s="79">
        <v>123004</v>
      </c>
      <c r="D20" s="79">
        <f>'3sz melléklet polghiv'!D51</f>
        <v>122954</v>
      </c>
    </row>
    <row r="21" spans="1:4" ht="12" customHeight="1">
      <c r="A21" s="564"/>
      <c r="B21" s="34" t="s">
        <v>56</v>
      </c>
      <c r="C21" s="79">
        <v>85889</v>
      </c>
      <c r="D21" s="79">
        <f>'3sz melléklet polghiv'!D91</f>
        <v>85889</v>
      </c>
    </row>
    <row r="22" spans="1:4" ht="12" customHeight="1">
      <c r="A22" s="564"/>
      <c r="B22" s="34" t="s">
        <v>75</v>
      </c>
      <c r="C22" s="79">
        <v>47635</v>
      </c>
      <c r="D22" s="532">
        <v>47635</v>
      </c>
    </row>
    <row r="23" spans="1:4" ht="12" customHeight="1">
      <c r="A23" s="564"/>
      <c r="B23" s="31" t="s">
        <v>585</v>
      </c>
      <c r="C23" s="81">
        <v>14600</v>
      </c>
      <c r="D23" s="533">
        <v>14600</v>
      </c>
    </row>
    <row r="24" spans="1:4" ht="12" customHeight="1">
      <c r="A24" s="564"/>
      <c r="B24" s="31" t="s">
        <v>529</v>
      </c>
      <c r="C24" s="82"/>
      <c r="D24" s="82"/>
    </row>
    <row r="25" spans="1:4" ht="12" customHeight="1">
      <c r="A25" s="564"/>
      <c r="B25" s="34" t="s">
        <v>51</v>
      </c>
      <c r="C25" s="79">
        <f>C26+C27</f>
        <v>2260528</v>
      </c>
      <c r="D25" s="79">
        <f>D26+D27</f>
        <v>2097300</v>
      </c>
    </row>
    <row r="26" spans="1:4" ht="12" customHeight="1">
      <c r="A26" s="564"/>
      <c r="B26" s="34" t="s">
        <v>74</v>
      </c>
      <c r="C26" s="79">
        <f>'4. számú melléklet'!C26+'4. számú melléklet'!C82+'4. számú melléklet'!C146</f>
        <v>2130257</v>
      </c>
      <c r="D26" s="79">
        <f>'4. számú melléklet'!D26+'4. számú melléklet'!D82+'4. számú melléklet'!D146</f>
        <v>1980029</v>
      </c>
    </row>
    <row r="27" spans="1:4" ht="12" customHeight="1">
      <c r="A27" s="564"/>
      <c r="B27" s="34" t="s">
        <v>277</v>
      </c>
      <c r="C27" s="79">
        <f>'5.sz melléklet felújítás'!C30</f>
        <v>130271</v>
      </c>
      <c r="D27" s="79">
        <f>'5.sz melléklet felújítás'!D30</f>
        <v>117271</v>
      </c>
    </row>
    <row r="28" spans="1:4" ht="12" customHeight="1">
      <c r="A28" s="564"/>
      <c r="B28" s="35" t="s">
        <v>71</v>
      </c>
      <c r="C28" s="534">
        <v>13520</v>
      </c>
      <c r="D28" s="532">
        <v>13520</v>
      </c>
    </row>
    <row r="29" spans="1:4" ht="12" customHeight="1">
      <c r="A29" s="564"/>
      <c r="B29" s="35" t="s">
        <v>58</v>
      </c>
      <c r="C29" s="534">
        <v>6679</v>
      </c>
      <c r="D29" s="532">
        <v>6679</v>
      </c>
    </row>
    <row r="30" spans="1:4" ht="25.5" customHeight="1">
      <c r="A30" s="564"/>
      <c r="B30" s="97" t="s">
        <v>278</v>
      </c>
      <c r="C30" s="66">
        <f>'4. számú melléklet'!C96</f>
        <v>4304</v>
      </c>
      <c r="D30" s="66">
        <f>'4. számú melléklet'!D96</f>
        <v>30504</v>
      </c>
    </row>
    <row r="31" spans="1:4" ht="12" customHeight="1">
      <c r="A31" s="564"/>
      <c r="B31" s="97"/>
      <c r="C31" s="66"/>
      <c r="D31" s="66"/>
    </row>
    <row r="32" spans="1:4" ht="12" customHeight="1">
      <c r="A32" s="564"/>
      <c r="B32" s="35" t="s">
        <v>73</v>
      </c>
      <c r="C32" s="532">
        <v>4625</v>
      </c>
      <c r="D32" s="532">
        <v>4625</v>
      </c>
    </row>
    <row r="33" spans="1:4" ht="12" customHeight="1">
      <c r="A33" s="564"/>
      <c r="B33" s="35" t="s">
        <v>60</v>
      </c>
      <c r="C33" s="532">
        <v>354892</v>
      </c>
      <c r="D33" s="532">
        <v>431100</v>
      </c>
    </row>
    <row r="34" spans="1:4" ht="12" customHeight="1">
      <c r="A34" s="567"/>
      <c r="B34" s="35" t="s">
        <v>61</v>
      </c>
      <c r="C34" s="532">
        <v>62100</v>
      </c>
      <c r="D34" s="532">
        <v>81300</v>
      </c>
    </row>
    <row r="35" spans="1:4" ht="12" customHeight="1">
      <c r="A35" s="36"/>
      <c r="B35" s="37" t="s">
        <v>62</v>
      </c>
      <c r="C35" s="83">
        <f>C16+C6</f>
        <v>7989313</v>
      </c>
      <c r="D35" s="83">
        <f>D16+D6</f>
        <v>7986357</v>
      </c>
    </row>
    <row r="36" spans="1:4" ht="12" customHeight="1">
      <c r="A36" s="33"/>
      <c r="B36" s="34" t="s">
        <v>63</v>
      </c>
      <c r="C36" s="79"/>
      <c r="D36" s="79"/>
    </row>
    <row r="37" spans="1:4" ht="12" customHeight="1">
      <c r="A37" s="563"/>
      <c r="B37" s="34" t="s">
        <v>45</v>
      </c>
      <c r="C37" s="79">
        <f aca="true" t="shared" si="0" ref="C37:D40">C17+C7</f>
        <v>2461158</v>
      </c>
      <c r="D37" s="79">
        <f t="shared" si="0"/>
        <v>2466116</v>
      </c>
    </row>
    <row r="38" spans="1:4" ht="12" customHeight="1">
      <c r="A38" s="564"/>
      <c r="B38" s="34" t="s">
        <v>64</v>
      </c>
      <c r="C38" s="79">
        <f t="shared" si="0"/>
        <v>774080</v>
      </c>
      <c r="D38" s="79">
        <f t="shared" si="0"/>
        <v>774766</v>
      </c>
    </row>
    <row r="39" spans="1:4" ht="12" customHeight="1">
      <c r="A39" s="564"/>
      <c r="B39" s="34" t="s">
        <v>65</v>
      </c>
      <c r="C39" s="79">
        <f t="shared" si="0"/>
        <v>1596221</v>
      </c>
      <c r="D39" s="79">
        <f t="shared" si="0"/>
        <v>1608609</v>
      </c>
    </row>
    <row r="40" spans="1:4" ht="12" customHeight="1">
      <c r="A40" s="564"/>
      <c r="B40" s="34" t="s">
        <v>66</v>
      </c>
      <c r="C40" s="79">
        <f t="shared" si="0"/>
        <v>125210</v>
      </c>
      <c r="D40" s="79">
        <f t="shared" si="0"/>
        <v>125160</v>
      </c>
    </row>
    <row r="41" spans="1:4" ht="12" customHeight="1">
      <c r="A41" s="564"/>
      <c r="B41" s="34" t="s">
        <v>67</v>
      </c>
      <c r="C41" s="79">
        <f>C21</f>
        <v>85889</v>
      </c>
      <c r="D41" s="79">
        <f>D21</f>
        <v>85889</v>
      </c>
    </row>
    <row r="42" spans="1:4" ht="12" customHeight="1">
      <c r="A42" s="564"/>
      <c r="B42" s="34" t="s">
        <v>68</v>
      </c>
      <c r="C42" s="79">
        <f>C11</f>
        <v>13220</v>
      </c>
      <c r="D42" s="79">
        <f>D11</f>
        <v>13220</v>
      </c>
    </row>
    <row r="43" spans="1:4" ht="12" customHeight="1">
      <c r="A43" s="564"/>
      <c r="B43" s="34" t="s">
        <v>76</v>
      </c>
      <c r="C43" s="79">
        <f>C22</f>
        <v>47635</v>
      </c>
      <c r="D43" s="79">
        <f>D22</f>
        <v>47635</v>
      </c>
    </row>
    <row r="44" spans="1:4" ht="12" customHeight="1">
      <c r="A44" s="564"/>
      <c r="B44" s="31" t="s">
        <v>588</v>
      </c>
      <c r="C44" s="566">
        <v>14600</v>
      </c>
      <c r="D44" s="566">
        <v>14600</v>
      </c>
    </row>
    <row r="45" spans="1:4" ht="9.75" customHeight="1">
      <c r="A45" s="564"/>
      <c r="B45" s="31" t="s">
        <v>530</v>
      </c>
      <c r="C45" s="566"/>
      <c r="D45" s="566"/>
    </row>
    <row r="46" spans="1:4" ht="12" customHeight="1">
      <c r="A46" s="564"/>
      <c r="B46" s="34" t="s">
        <v>77</v>
      </c>
      <c r="C46" s="79" t="s">
        <v>20</v>
      </c>
      <c r="D46" s="79"/>
    </row>
    <row r="47" spans="1:4" ht="12" customHeight="1">
      <c r="A47" s="564"/>
      <c r="B47" s="34" t="s">
        <v>69</v>
      </c>
      <c r="C47" s="79">
        <f aca="true" t="shared" si="1" ref="C47:D49">C25+C12</f>
        <v>2439780</v>
      </c>
      <c r="D47" s="79">
        <f t="shared" si="1"/>
        <v>2297234</v>
      </c>
    </row>
    <row r="48" spans="1:4" ht="12" customHeight="1">
      <c r="A48" s="564"/>
      <c r="B48" s="34" t="s">
        <v>70</v>
      </c>
      <c r="C48" s="79">
        <f t="shared" si="1"/>
        <v>2292698</v>
      </c>
      <c r="D48" s="79">
        <f t="shared" si="1"/>
        <v>2160635</v>
      </c>
    </row>
    <row r="49" spans="1:4" ht="12" customHeight="1">
      <c r="A49" s="564"/>
      <c r="B49" s="34" t="s">
        <v>279</v>
      </c>
      <c r="C49" s="79">
        <f t="shared" si="1"/>
        <v>147082</v>
      </c>
      <c r="D49" s="79">
        <f t="shared" si="1"/>
        <v>136599</v>
      </c>
    </row>
    <row r="50" spans="1:4" ht="12" customHeight="1">
      <c r="A50" s="564"/>
      <c r="B50" s="34" t="s">
        <v>57</v>
      </c>
      <c r="C50" s="79">
        <f aca="true" t="shared" si="2" ref="C50:D52">C28</f>
        <v>13520</v>
      </c>
      <c r="D50" s="79">
        <f t="shared" si="2"/>
        <v>13520</v>
      </c>
    </row>
    <row r="51" spans="1:4" ht="12" customHeight="1">
      <c r="A51" s="564"/>
      <c r="B51" s="34" t="s">
        <v>78</v>
      </c>
      <c r="C51" s="79">
        <f t="shared" si="2"/>
        <v>6679</v>
      </c>
      <c r="D51" s="79">
        <f t="shared" si="2"/>
        <v>6679</v>
      </c>
    </row>
    <row r="52" spans="1:4" ht="12" customHeight="1">
      <c r="A52" s="564"/>
      <c r="B52" s="34" t="s">
        <v>59</v>
      </c>
      <c r="C52" s="79">
        <f t="shared" si="2"/>
        <v>4304</v>
      </c>
      <c r="D52" s="79">
        <f t="shared" si="2"/>
        <v>30504</v>
      </c>
    </row>
    <row r="53" spans="1:4" ht="12" customHeight="1">
      <c r="A53" s="564"/>
      <c r="B53" s="34" t="s">
        <v>280</v>
      </c>
      <c r="C53" s="79">
        <f>C33</f>
        <v>354892</v>
      </c>
      <c r="D53" s="79">
        <f>D33</f>
        <v>431100</v>
      </c>
    </row>
    <row r="54" spans="1:4" ht="12" customHeight="1">
      <c r="A54" s="564"/>
      <c r="B54" s="34" t="s">
        <v>52</v>
      </c>
      <c r="C54" s="79">
        <f>C34</f>
        <v>62100</v>
      </c>
      <c r="D54" s="79">
        <f>D34</f>
        <v>81300</v>
      </c>
    </row>
    <row r="55" spans="1:4" ht="12" customHeight="1" thickBot="1">
      <c r="A55" s="565"/>
      <c r="B55" s="38" t="s">
        <v>53</v>
      </c>
      <c r="C55" s="84">
        <f>C32+C15</f>
        <v>4625</v>
      </c>
      <c r="D55" s="84">
        <f>D32+D15</f>
        <v>4625</v>
      </c>
    </row>
    <row r="56" ht="13.5" thickTop="1"/>
    <row r="57" spans="3:4" ht="12.75">
      <c r="C57" s="331"/>
      <c r="D57" s="331"/>
    </row>
    <row r="58" spans="3:4" ht="12.75">
      <c r="C58" s="331"/>
      <c r="D58" s="331"/>
    </row>
  </sheetData>
  <sheetProtection/>
  <mergeCells count="8">
    <mergeCell ref="A37:A55"/>
    <mergeCell ref="C44:C45"/>
    <mergeCell ref="D44:D45"/>
    <mergeCell ref="A1:D1"/>
    <mergeCell ref="A2:D2"/>
    <mergeCell ref="A7:A14"/>
    <mergeCell ref="A17:A34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294" customWidth="1"/>
    <col min="2" max="2" width="9.28125" style="266" customWidth="1"/>
    <col min="3" max="3" width="30.7109375" style="266" customWidth="1"/>
    <col min="4" max="4" width="9.28125" style="266" customWidth="1"/>
    <col min="5" max="5" width="24.421875" style="266" customWidth="1"/>
    <col min="6" max="8" width="11.00390625" style="266" customWidth="1"/>
    <col min="9" max="16384" width="8.00390625" style="266" customWidth="1"/>
  </cols>
  <sheetData>
    <row r="1" spans="1:6" ht="12.75">
      <c r="A1" s="558" t="s">
        <v>474</v>
      </c>
      <c r="B1" s="558"/>
      <c r="C1" s="558"/>
      <c r="D1" s="558"/>
      <c r="E1" s="171"/>
      <c r="F1" s="171"/>
    </row>
    <row r="2" spans="1:6" ht="12.75">
      <c r="A2" s="562" t="s">
        <v>656</v>
      </c>
      <c r="B2" s="562"/>
      <c r="C2" s="562"/>
      <c r="D2" s="562"/>
      <c r="E2" s="101"/>
      <c r="F2" s="101"/>
    </row>
    <row r="3" spans="1:4" ht="33.75" customHeight="1">
      <c r="A3" s="570" t="s">
        <v>475</v>
      </c>
      <c r="B3" s="570"/>
      <c r="C3" s="570"/>
      <c r="D3" s="570"/>
    </row>
    <row r="4" spans="1:8" ht="19.5" customHeight="1">
      <c r="A4" s="267"/>
      <c r="B4" s="268"/>
      <c r="C4" s="268"/>
      <c r="D4" s="268"/>
      <c r="E4" s="268"/>
      <c r="F4" s="268"/>
      <c r="G4" s="268"/>
      <c r="H4" s="268"/>
    </row>
    <row r="5" spans="1:8" ht="32.25" thickBot="1">
      <c r="A5" s="269" t="s">
        <v>2</v>
      </c>
      <c r="C5" s="270" t="s">
        <v>43</v>
      </c>
      <c r="D5" s="271" t="s">
        <v>459</v>
      </c>
      <c r="H5" s="272"/>
    </row>
    <row r="6" spans="1:5" ht="24" customHeight="1" thickBot="1">
      <c r="A6" s="456" t="s">
        <v>314</v>
      </c>
      <c r="B6" s="457" t="s">
        <v>603</v>
      </c>
      <c r="C6" s="456" t="s">
        <v>314</v>
      </c>
      <c r="D6" s="458" t="s">
        <v>603</v>
      </c>
      <c r="E6" s="275"/>
    </row>
    <row r="7" spans="1:5" s="275" customFormat="1" ht="24.75" customHeight="1">
      <c r="A7" s="276" t="s">
        <v>460</v>
      </c>
      <c r="B7" s="390">
        <f>'1.szmelléklet bevétel'!D9+'1.szmelléklet bevétel'!D10+'1.szmelléklet bevétel'!D14-'1.b.sz.mell felhalm mérleg'!B16</f>
        <v>380968</v>
      </c>
      <c r="C7" s="277" t="s">
        <v>127</v>
      </c>
      <c r="D7" s="388">
        <f>'1sz melléklet kiadás'!D37</f>
        <v>2466116</v>
      </c>
      <c r="E7" s="266"/>
    </row>
    <row r="8" spans="1:4" ht="24.75" customHeight="1">
      <c r="A8" s="278" t="s">
        <v>461</v>
      </c>
      <c r="B8" s="391">
        <f>'1.szmelléklet bevétel'!D13</f>
        <v>863969</v>
      </c>
      <c r="C8" s="280" t="s">
        <v>462</v>
      </c>
      <c r="D8" s="388">
        <f>'1sz melléklet kiadás'!D38</f>
        <v>774766</v>
      </c>
    </row>
    <row r="9" spans="1:4" ht="24.75" customHeight="1">
      <c r="A9" s="278" t="s">
        <v>463</v>
      </c>
      <c r="B9" s="391">
        <f>'1.szmelléklet bevétel'!D33+'1.szmelléklet bevétel'!D34+'1.szmelléklet bevétel'!D35</f>
        <v>1801213</v>
      </c>
      <c r="C9" s="280" t="s">
        <v>130</v>
      </c>
      <c r="D9" s="529">
        <v>1543609</v>
      </c>
    </row>
    <row r="10" spans="1:4" ht="24.75" customHeight="1">
      <c r="A10" s="278" t="s">
        <v>464</v>
      </c>
      <c r="B10" s="392">
        <f>'1.szmelléklet bevétel'!D18+'1.szmelléklet bevétel'!D19+'1.szmelléklet bevétel'!D20-'1.b.sz.mell felhalm mérleg'!B13+'1.szmelléklet bevétel'!D23</f>
        <v>1182596</v>
      </c>
      <c r="C10" s="280" t="s">
        <v>465</v>
      </c>
      <c r="D10" s="389">
        <f>'1sz melléklet kiadás'!D42</f>
        <v>13220</v>
      </c>
    </row>
    <row r="11" spans="1:5" ht="24.75" customHeight="1">
      <c r="A11" s="278" t="s">
        <v>466</v>
      </c>
      <c r="B11" s="391">
        <v>48681</v>
      </c>
      <c r="C11" s="280" t="s">
        <v>467</v>
      </c>
      <c r="D11" s="389">
        <f>'1sz melléklet kiadás'!D41</f>
        <v>85889</v>
      </c>
      <c r="E11" s="267"/>
    </row>
    <row r="12" spans="1:4" ht="24.75" customHeight="1">
      <c r="A12" s="282" t="s">
        <v>468</v>
      </c>
      <c r="B12" s="393">
        <f>'1.szmelléklet bevétel'!D12-'1.b.sz.mell felhalm mérleg'!B14</f>
        <v>336600</v>
      </c>
      <c r="C12" s="280" t="s">
        <v>159</v>
      </c>
      <c r="D12" s="389">
        <f>'1sz melléklet kiadás'!D40</f>
        <v>125160</v>
      </c>
    </row>
    <row r="13" spans="1:4" ht="24.75" customHeight="1">
      <c r="A13" s="282" t="s">
        <v>37</v>
      </c>
      <c r="B13" s="391">
        <f>'1.szmelléklet bevétel'!D42</f>
        <v>686200</v>
      </c>
      <c r="C13" s="280" t="s">
        <v>469</v>
      </c>
      <c r="D13" s="529">
        <v>457900</v>
      </c>
    </row>
    <row r="14" spans="1:4" ht="24.75" customHeight="1">
      <c r="A14" s="282"/>
      <c r="B14" s="279"/>
      <c r="C14" s="280" t="s">
        <v>420</v>
      </c>
      <c r="D14" s="389">
        <f>'1sz melléklet kiadás'!D50</f>
        <v>13520</v>
      </c>
    </row>
    <row r="15" spans="1:4" ht="24.75" customHeight="1">
      <c r="A15" s="282"/>
      <c r="B15" s="279"/>
      <c r="C15" s="283" t="s">
        <v>470</v>
      </c>
      <c r="D15" s="389">
        <f>'1sz melléklet kiadás'!D51</f>
        <v>6679</v>
      </c>
    </row>
    <row r="16" spans="1:4" ht="24.75" customHeight="1">
      <c r="A16" s="282"/>
      <c r="B16" s="279"/>
      <c r="C16" s="284"/>
      <c r="D16" s="281"/>
    </row>
    <row r="17" spans="1:4" ht="24.75" customHeight="1">
      <c r="A17" s="282"/>
      <c r="B17" s="279"/>
      <c r="C17" s="284"/>
      <c r="D17" s="281"/>
    </row>
    <row r="18" spans="1:4" ht="18" customHeight="1">
      <c r="A18" s="282"/>
      <c r="B18" s="279"/>
      <c r="C18" s="284"/>
      <c r="D18" s="281"/>
    </row>
    <row r="19" spans="1:4" ht="18" customHeight="1" thickBot="1">
      <c r="A19" s="285"/>
      <c r="B19" s="286"/>
      <c r="C19" s="284"/>
      <c r="D19" s="287"/>
    </row>
    <row r="20" spans="1:4" ht="18" customHeight="1" thickBot="1">
      <c r="A20" s="288" t="s">
        <v>471</v>
      </c>
      <c r="B20" s="273">
        <f>SUM(B7:B19)</f>
        <v>5300227</v>
      </c>
      <c r="C20" s="289" t="s">
        <v>471</v>
      </c>
      <c r="D20" s="274">
        <f>SUM(D7:D19)</f>
        <v>5486859</v>
      </c>
    </row>
    <row r="21" spans="1:4" ht="18" customHeight="1" thickBot="1">
      <c r="A21" s="290" t="s">
        <v>472</v>
      </c>
      <c r="B21" s="291">
        <f>IF(((D20-B20)&gt;0),D20-B20,"----")</f>
        <v>186632</v>
      </c>
      <c r="C21" s="292" t="s">
        <v>473</v>
      </c>
      <c r="D21" s="293" t="str">
        <f>IF(((B20-D20)&gt;0),B20-D20,"----")</f>
        <v>----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322" customWidth="1"/>
    <col min="2" max="2" width="9.28125" style="295" customWidth="1"/>
    <col min="3" max="3" width="30.7109375" style="295" customWidth="1"/>
    <col min="4" max="4" width="9.28125" style="295" customWidth="1"/>
    <col min="5" max="5" width="24.421875" style="295" customWidth="1"/>
    <col min="6" max="8" width="11.00390625" style="295" customWidth="1"/>
    <col min="9" max="16384" width="8.00390625" style="295" customWidth="1"/>
  </cols>
  <sheetData>
    <row r="1" spans="1:4" ht="12.75">
      <c r="A1" s="558" t="s">
        <v>493</v>
      </c>
      <c r="B1" s="558"/>
      <c r="C1" s="558"/>
      <c r="D1" s="558"/>
    </row>
    <row r="2" spans="1:4" ht="12.75">
      <c r="A2" s="562" t="s">
        <v>657</v>
      </c>
      <c r="B2" s="562"/>
      <c r="C2" s="562"/>
      <c r="D2" s="562"/>
    </row>
    <row r="3" spans="1:4" ht="33.75" customHeight="1">
      <c r="A3" s="571" t="s">
        <v>492</v>
      </c>
      <c r="B3" s="571"/>
      <c r="C3" s="571"/>
      <c r="D3" s="571"/>
    </row>
    <row r="4" spans="1:8" ht="19.5" customHeight="1">
      <c r="A4" s="296"/>
      <c r="B4" s="297"/>
      <c r="C4" s="297"/>
      <c r="D4" s="297"/>
      <c r="E4" s="297"/>
      <c r="F4" s="297"/>
      <c r="G4" s="297"/>
      <c r="H4" s="297"/>
    </row>
    <row r="5" spans="1:8" ht="32.25" thickBot="1">
      <c r="A5" s="298" t="s">
        <v>2</v>
      </c>
      <c r="C5" s="299" t="s">
        <v>43</v>
      </c>
      <c r="D5" s="300" t="s">
        <v>459</v>
      </c>
      <c r="H5" s="301"/>
    </row>
    <row r="6" spans="1:5" ht="24" customHeight="1" thickBot="1">
      <c r="A6" s="459" t="s">
        <v>314</v>
      </c>
      <c r="B6" s="460" t="s">
        <v>604</v>
      </c>
      <c r="C6" s="459" t="s">
        <v>314</v>
      </c>
      <c r="D6" s="461" t="s">
        <v>603</v>
      </c>
      <c r="E6" s="304"/>
    </row>
    <row r="7" spans="1:5" s="304" customFormat="1" ht="24.75" customHeight="1">
      <c r="A7" s="305" t="s">
        <v>476</v>
      </c>
      <c r="B7" s="383">
        <f>'1.szmelléklet bevétel'!D30</f>
        <v>386720</v>
      </c>
      <c r="C7" s="306" t="s">
        <v>477</v>
      </c>
      <c r="D7" s="385">
        <f>'1sz melléklet kiadás'!D48</f>
        <v>2160635</v>
      </c>
      <c r="E7" s="295"/>
    </row>
    <row r="8" spans="1:4" ht="24.75" customHeight="1">
      <c r="A8" s="307" t="s">
        <v>478</v>
      </c>
      <c r="B8" s="384">
        <f>'1.szmelléklet bevétel'!D22+'1.szmelléklet bevétel'!D21</f>
        <v>731263</v>
      </c>
      <c r="C8" s="309" t="s">
        <v>479</v>
      </c>
      <c r="D8" s="386">
        <f>'1sz melléklet kiadás'!D22</f>
        <v>47635</v>
      </c>
    </row>
    <row r="9" spans="1:4" ht="24.75" customHeight="1">
      <c r="A9" s="307" t="s">
        <v>480</v>
      </c>
      <c r="B9" s="384">
        <v>0</v>
      </c>
      <c r="C9" s="309" t="s">
        <v>481</v>
      </c>
      <c r="D9" s="387">
        <f>'1sz melléklet kiadás'!D49</f>
        <v>136599</v>
      </c>
    </row>
    <row r="10" spans="1:4" ht="24.75" customHeight="1">
      <c r="A10" s="307" t="s">
        <v>482</v>
      </c>
      <c r="B10" s="384">
        <f>'1.szmelléklet bevétel'!D37+'1.szmelléklet bevétel'!D38</f>
        <v>1105754</v>
      </c>
      <c r="C10" s="309" t="s">
        <v>483</v>
      </c>
      <c r="D10" s="386">
        <f>'1sz melléklet kiadás'!D30</f>
        <v>30504</v>
      </c>
    </row>
    <row r="11" spans="1:5" ht="24.75" customHeight="1">
      <c r="A11" s="307" t="s">
        <v>466</v>
      </c>
      <c r="B11" s="384">
        <v>105323</v>
      </c>
      <c r="C11" s="309" t="s">
        <v>484</v>
      </c>
      <c r="D11" s="386">
        <v>0</v>
      </c>
      <c r="E11" s="296"/>
    </row>
    <row r="12" spans="1:4" ht="24.75" customHeight="1">
      <c r="A12" s="307" t="s">
        <v>485</v>
      </c>
      <c r="B12" s="530">
        <v>268200</v>
      </c>
      <c r="C12" s="311" t="s">
        <v>486</v>
      </c>
      <c r="D12" s="386">
        <f>'1sz melléklet kiadás'!D32</f>
        <v>4625</v>
      </c>
    </row>
    <row r="13" spans="1:4" ht="24.75" customHeight="1">
      <c r="A13" s="312" t="s">
        <v>487</v>
      </c>
      <c r="B13" s="530">
        <v>16716</v>
      </c>
      <c r="C13" s="309" t="s">
        <v>488</v>
      </c>
      <c r="D13" s="531">
        <v>119500</v>
      </c>
    </row>
    <row r="14" spans="1:4" ht="24.75" customHeight="1">
      <c r="A14" s="312" t="s">
        <v>489</v>
      </c>
      <c r="B14" s="530">
        <v>38500</v>
      </c>
      <c r="C14" s="311"/>
      <c r="D14" s="386"/>
    </row>
    <row r="15" spans="1:4" ht="24.75" customHeight="1">
      <c r="A15" s="312" t="s">
        <v>490</v>
      </c>
      <c r="B15" s="530">
        <v>17000</v>
      </c>
      <c r="C15" s="311"/>
      <c r="D15" s="386"/>
    </row>
    <row r="16" spans="1:4" ht="24.75" customHeight="1">
      <c r="A16" s="312" t="s">
        <v>491</v>
      </c>
      <c r="B16" s="530">
        <v>16654</v>
      </c>
      <c r="C16" s="311"/>
      <c r="D16" s="386"/>
    </row>
    <row r="17" spans="1:4" ht="24.75" customHeight="1">
      <c r="A17" s="312"/>
      <c r="B17" s="308"/>
      <c r="C17" s="311"/>
      <c r="D17" s="310"/>
    </row>
    <row r="18" spans="1:4" ht="18" customHeight="1">
      <c r="A18" s="312"/>
      <c r="B18" s="308"/>
      <c r="C18" s="311"/>
      <c r="D18" s="310"/>
    </row>
    <row r="19" spans="1:4" ht="18" customHeight="1" thickBot="1">
      <c r="A19" s="313"/>
      <c r="B19" s="314"/>
      <c r="C19" s="311"/>
      <c r="D19" s="315"/>
    </row>
    <row r="20" spans="1:4" ht="18" customHeight="1" thickBot="1">
      <c r="A20" s="316" t="s">
        <v>471</v>
      </c>
      <c r="B20" s="302">
        <f>SUM(B7:B19)</f>
        <v>2686130</v>
      </c>
      <c r="C20" s="317" t="s">
        <v>471</v>
      </c>
      <c r="D20" s="303">
        <f>SUM(D7:D19)</f>
        <v>2499498</v>
      </c>
    </row>
    <row r="21" spans="1:4" ht="18" customHeight="1" thickBot="1">
      <c r="A21" s="318" t="s">
        <v>472</v>
      </c>
      <c r="B21" s="319" t="str">
        <f>IF(((D20-B20)&gt;0),D20-B20,"----")</f>
        <v>----</v>
      </c>
      <c r="C21" s="320" t="s">
        <v>473</v>
      </c>
      <c r="D21" s="321">
        <f>IF(((B20-D20)&gt;0),B20-D20,"----")</f>
        <v>186632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0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3.7109375" style="0" customWidth="1"/>
    <col min="4" max="4" width="12.8515625" style="0" customWidth="1"/>
    <col min="5" max="5" width="14.28125" style="0" customWidth="1"/>
    <col min="6" max="6" width="13.140625" style="0" customWidth="1"/>
    <col min="7" max="7" width="15.140625" style="0" customWidth="1"/>
    <col min="8" max="8" width="14.57421875" style="0" customWidth="1"/>
  </cols>
  <sheetData>
    <row r="1" spans="2:8" ht="12.75">
      <c r="B1" s="558" t="s">
        <v>267</v>
      </c>
      <c r="C1" s="558"/>
      <c r="D1" s="558"/>
      <c r="E1" s="558"/>
      <c r="F1" s="558"/>
      <c r="G1" s="558"/>
      <c r="H1" s="558"/>
    </row>
    <row r="2" spans="1:8" ht="12.75">
      <c r="A2" s="562" t="s">
        <v>656</v>
      </c>
      <c r="B2" s="562"/>
      <c r="C2" s="562"/>
      <c r="D2" s="562"/>
      <c r="E2" s="562"/>
      <c r="F2" s="562"/>
      <c r="G2" s="562"/>
      <c r="H2" s="562"/>
    </row>
    <row r="3" spans="2:8" ht="12.75">
      <c r="B3" s="562" t="s">
        <v>282</v>
      </c>
      <c r="C3" s="562"/>
      <c r="D3" s="562"/>
      <c r="E3" s="562"/>
      <c r="F3" s="562"/>
      <c r="G3" s="562"/>
      <c r="H3" s="562"/>
    </row>
    <row r="4" spans="2:8" ht="13.5" thickBot="1">
      <c r="B4" s="40" t="s">
        <v>268</v>
      </c>
      <c r="C4" s="40"/>
      <c r="D4" s="40"/>
      <c r="E4" s="40"/>
      <c r="F4" s="40"/>
      <c r="G4" s="40"/>
      <c r="H4" s="40"/>
    </row>
    <row r="5" spans="1:9" ht="33" customHeight="1" thickBot="1">
      <c r="A5" s="3"/>
      <c r="B5" s="41"/>
      <c r="C5" s="574" t="s">
        <v>4</v>
      </c>
      <c r="D5" s="575"/>
      <c r="E5" s="574" t="s">
        <v>79</v>
      </c>
      <c r="F5" s="575"/>
      <c r="G5" s="574" t="s">
        <v>582</v>
      </c>
      <c r="H5" s="576"/>
      <c r="I5" s="2"/>
    </row>
    <row r="6" spans="1:9" ht="42.75" customHeight="1" thickBot="1">
      <c r="A6" s="449" t="s">
        <v>80</v>
      </c>
      <c r="B6" s="462" t="s">
        <v>81</v>
      </c>
      <c r="C6" s="462" t="s">
        <v>652</v>
      </c>
      <c r="D6" s="462" t="s">
        <v>591</v>
      </c>
      <c r="E6" s="462" t="s">
        <v>652</v>
      </c>
      <c r="F6" s="462" t="s">
        <v>591</v>
      </c>
      <c r="G6" s="462" t="s">
        <v>652</v>
      </c>
      <c r="H6" s="462" t="s">
        <v>591</v>
      </c>
      <c r="I6" s="2"/>
    </row>
    <row r="7" spans="1:9" ht="33" customHeight="1" thickBot="1">
      <c r="A7" s="105" t="s">
        <v>5</v>
      </c>
      <c r="B7" s="1" t="s">
        <v>82</v>
      </c>
      <c r="C7" s="72">
        <v>28656</v>
      </c>
      <c r="D7" s="72">
        <v>28656</v>
      </c>
      <c r="E7" s="68">
        <v>0</v>
      </c>
      <c r="F7" s="68">
        <v>0</v>
      </c>
      <c r="G7" s="72">
        <v>0</v>
      </c>
      <c r="H7" s="72">
        <v>0</v>
      </c>
      <c r="I7" s="2"/>
    </row>
    <row r="8" spans="1:9" ht="15" customHeight="1" thickBot="1">
      <c r="A8" s="105" t="s">
        <v>9</v>
      </c>
      <c r="B8" s="1" t="s">
        <v>83</v>
      </c>
      <c r="C8" s="67">
        <v>85915</v>
      </c>
      <c r="D8" s="67">
        <v>85915</v>
      </c>
      <c r="E8" s="68">
        <v>64105</v>
      </c>
      <c r="F8" s="68">
        <v>64105</v>
      </c>
      <c r="G8" s="72">
        <v>28000</v>
      </c>
      <c r="H8" s="72">
        <v>28000</v>
      </c>
      <c r="I8" s="2"/>
    </row>
    <row r="9" spans="1:9" ht="15" customHeight="1" thickBot="1">
      <c r="A9" s="578" t="s">
        <v>84</v>
      </c>
      <c r="B9" s="30" t="s">
        <v>85</v>
      </c>
      <c r="C9" s="67">
        <v>2760</v>
      </c>
      <c r="D9" s="67">
        <v>2760</v>
      </c>
      <c r="E9" s="68">
        <v>0</v>
      </c>
      <c r="F9" s="68">
        <v>0</v>
      </c>
      <c r="G9" s="72">
        <v>1792</v>
      </c>
      <c r="H9" s="72">
        <v>6281</v>
      </c>
      <c r="I9" s="2"/>
    </row>
    <row r="10" spans="1:9" ht="15" customHeight="1" thickBot="1">
      <c r="A10" s="580"/>
      <c r="B10" s="333" t="s">
        <v>86</v>
      </c>
      <c r="C10" s="68">
        <v>2217</v>
      </c>
      <c r="D10" s="68">
        <v>2217</v>
      </c>
      <c r="E10" s="68">
        <v>0</v>
      </c>
      <c r="F10" s="68">
        <v>0</v>
      </c>
      <c r="G10" s="73">
        <v>0</v>
      </c>
      <c r="H10" s="73">
        <v>0</v>
      </c>
      <c r="I10" s="2"/>
    </row>
    <row r="11" spans="1:9" ht="15" customHeight="1" thickBot="1">
      <c r="A11" s="579"/>
      <c r="B11" s="334" t="s">
        <v>502</v>
      </c>
      <c r="C11" s="68">
        <v>600</v>
      </c>
      <c r="D11" s="68">
        <v>600</v>
      </c>
      <c r="E11" s="68">
        <v>0</v>
      </c>
      <c r="F11" s="68">
        <v>0</v>
      </c>
      <c r="G11" s="73">
        <v>295</v>
      </c>
      <c r="H11" s="73">
        <v>295</v>
      </c>
      <c r="I11" s="2"/>
    </row>
    <row r="12" spans="1:9" ht="15" customHeight="1" thickBot="1">
      <c r="A12" s="572" t="s">
        <v>87</v>
      </c>
      <c r="B12" s="30" t="s">
        <v>88</v>
      </c>
      <c r="C12" s="67">
        <v>4066</v>
      </c>
      <c r="D12" s="67">
        <v>4267</v>
      </c>
      <c r="E12" s="68">
        <v>0</v>
      </c>
      <c r="F12" s="68">
        <v>0</v>
      </c>
      <c r="G12" s="72">
        <v>718</v>
      </c>
      <c r="H12" s="72">
        <v>1310</v>
      </c>
      <c r="I12" s="2"/>
    </row>
    <row r="13" spans="1:9" ht="15" customHeight="1" thickBot="1">
      <c r="A13" s="573"/>
      <c r="B13" s="1" t="s">
        <v>89</v>
      </c>
      <c r="C13" s="68">
        <v>0</v>
      </c>
      <c r="D13" s="68">
        <v>0</v>
      </c>
      <c r="E13" s="68">
        <v>0</v>
      </c>
      <c r="F13" s="68">
        <v>0</v>
      </c>
      <c r="G13" s="73">
        <v>22432</v>
      </c>
      <c r="H13" s="73">
        <v>27251</v>
      </c>
      <c r="I13" s="2"/>
    </row>
    <row r="14" spans="1:9" ht="15" customHeight="1" thickBot="1">
      <c r="A14" s="578" t="s">
        <v>90</v>
      </c>
      <c r="B14" s="8" t="s">
        <v>91</v>
      </c>
      <c r="C14" s="67">
        <v>25401</v>
      </c>
      <c r="D14" s="67">
        <v>25401</v>
      </c>
      <c r="E14" s="68">
        <v>0</v>
      </c>
      <c r="F14" s="68">
        <v>0</v>
      </c>
      <c r="G14" s="72">
        <v>86</v>
      </c>
      <c r="H14" s="72">
        <v>616</v>
      </c>
      <c r="I14" s="2"/>
    </row>
    <row r="15" spans="1:9" ht="15" customHeight="1" thickBot="1">
      <c r="A15" s="579"/>
      <c r="B15" s="332" t="s">
        <v>501</v>
      </c>
      <c r="C15" s="67">
        <v>0</v>
      </c>
      <c r="D15" s="67">
        <v>0</v>
      </c>
      <c r="E15" s="68">
        <v>0</v>
      </c>
      <c r="F15" s="68">
        <v>0</v>
      </c>
      <c r="G15" s="72">
        <v>0</v>
      </c>
      <c r="H15" s="72">
        <v>0</v>
      </c>
      <c r="I15" s="2"/>
    </row>
    <row r="16" spans="1:9" ht="15" customHeight="1" thickBot="1">
      <c r="A16" s="105" t="s">
        <v>92</v>
      </c>
      <c r="B16" s="1" t="s">
        <v>93</v>
      </c>
      <c r="C16" s="67">
        <v>27970</v>
      </c>
      <c r="D16" s="67">
        <v>27970</v>
      </c>
      <c r="E16" s="68">
        <v>0</v>
      </c>
      <c r="F16" s="68">
        <v>0</v>
      </c>
      <c r="G16" s="72">
        <v>102161</v>
      </c>
      <c r="H16" s="72">
        <v>102161</v>
      </c>
      <c r="I16" s="2"/>
    </row>
    <row r="17" spans="1:9" ht="15" customHeight="1" thickBot="1">
      <c r="A17" s="105" t="s">
        <v>94</v>
      </c>
      <c r="B17" s="1" t="s">
        <v>95</v>
      </c>
      <c r="C17" s="67">
        <v>43448</v>
      </c>
      <c r="D17" s="67">
        <v>43448</v>
      </c>
      <c r="E17" s="68">
        <v>0</v>
      </c>
      <c r="F17" s="68">
        <v>0</v>
      </c>
      <c r="G17" s="72">
        <v>17245</v>
      </c>
      <c r="H17" s="72">
        <v>17245</v>
      </c>
      <c r="I17" s="2"/>
    </row>
    <row r="18" spans="1:9" ht="15" customHeight="1" thickBot="1">
      <c r="A18" s="572" t="s">
        <v>96</v>
      </c>
      <c r="B18" s="30" t="s">
        <v>97</v>
      </c>
      <c r="C18" s="67">
        <v>4650</v>
      </c>
      <c r="D18" s="67">
        <v>3900</v>
      </c>
      <c r="E18" s="68">
        <v>0</v>
      </c>
      <c r="F18" s="68">
        <v>0</v>
      </c>
      <c r="G18" s="72">
        <v>3967</v>
      </c>
      <c r="H18" s="72">
        <v>3967</v>
      </c>
      <c r="I18" s="2"/>
    </row>
    <row r="19" spans="1:9" ht="15" customHeight="1" thickBot="1">
      <c r="A19" s="573"/>
      <c r="B19" s="1" t="s">
        <v>98</v>
      </c>
      <c r="C19" s="68">
        <v>7020</v>
      </c>
      <c r="D19" s="68">
        <v>6020</v>
      </c>
      <c r="E19" s="68">
        <v>0</v>
      </c>
      <c r="F19" s="68">
        <v>0</v>
      </c>
      <c r="G19" s="73">
        <v>600</v>
      </c>
      <c r="H19" s="73">
        <v>600</v>
      </c>
      <c r="I19" s="2"/>
    </row>
    <row r="20" spans="1:9" ht="15" customHeight="1" thickBot="1">
      <c r="A20" s="572" t="s">
        <v>99</v>
      </c>
      <c r="B20" s="30" t="s">
        <v>100</v>
      </c>
      <c r="C20" s="67">
        <v>1622</v>
      </c>
      <c r="D20" s="67">
        <v>1622</v>
      </c>
      <c r="E20" s="68">
        <v>0</v>
      </c>
      <c r="F20" s="68">
        <v>0</v>
      </c>
      <c r="G20" s="72">
        <v>6535</v>
      </c>
      <c r="H20" s="72">
        <v>7437</v>
      </c>
      <c r="I20" s="2"/>
    </row>
    <row r="21" spans="1:9" ht="15" customHeight="1" thickBot="1">
      <c r="A21" s="573"/>
      <c r="B21" s="1" t="s">
        <v>101</v>
      </c>
      <c r="C21" s="68">
        <v>100</v>
      </c>
      <c r="D21" s="68">
        <v>100</v>
      </c>
      <c r="E21" s="68">
        <v>0</v>
      </c>
      <c r="F21" s="68">
        <v>0</v>
      </c>
      <c r="G21" s="73">
        <v>1400</v>
      </c>
      <c r="H21" s="73">
        <v>1400</v>
      </c>
      <c r="I21" s="2"/>
    </row>
    <row r="22" spans="1:9" ht="15" customHeight="1" thickBot="1">
      <c r="A22" s="105" t="s">
        <v>102</v>
      </c>
      <c r="B22" s="1" t="s">
        <v>103</v>
      </c>
      <c r="C22" s="67">
        <v>1861</v>
      </c>
      <c r="D22" s="67">
        <v>2061</v>
      </c>
      <c r="E22" s="68">
        <v>400</v>
      </c>
      <c r="F22" s="68">
        <v>400</v>
      </c>
      <c r="G22" s="72">
        <v>286</v>
      </c>
      <c r="H22" s="72">
        <v>286</v>
      </c>
      <c r="I22" s="2"/>
    </row>
    <row r="23" spans="1:9" ht="15" customHeight="1" thickBot="1">
      <c r="A23" s="105" t="s">
        <v>104</v>
      </c>
      <c r="B23" s="1" t="s">
        <v>106</v>
      </c>
      <c r="C23" s="67">
        <v>31988</v>
      </c>
      <c r="D23" s="67">
        <v>24538</v>
      </c>
      <c r="E23" s="68">
        <v>0</v>
      </c>
      <c r="F23" s="68">
        <v>0</v>
      </c>
      <c r="G23" s="72">
        <v>7988</v>
      </c>
      <c r="H23" s="72">
        <v>6238</v>
      </c>
      <c r="I23" s="2"/>
    </row>
    <row r="24" spans="1:9" ht="15" customHeight="1" thickBot="1">
      <c r="A24" s="105" t="s">
        <v>105</v>
      </c>
      <c r="B24" s="1" t="s">
        <v>284</v>
      </c>
      <c r="C24" s="69">
        <v>0</v>
      </c>
      <c r="D24" s="69">
        <v>0</v>
      </c>
      <c r="E24" s="68">
        <v>0</v>
      </c>
      <c r="F24" s="68">
        <v>0</v>
      </c>
      <c r="G24" s="74">
        <v>6500</v>
      </c>
      <c r="H24" s="74">
        <v>6500</v>
      </c>
      <c r="I24" s="2"/>
    </row>
    <row r="25" spans="1:9" ht="15" customHeight="1" thickBot="1">
      <c r="A25" s="105"/>
      <c r="B25" s="42" t="s">
        <v>107</v>
      </c>
      <c r="C25" s="70">
        <f aca="true" t="shared" si="0" ref="C25:H25">SUM(C7:C24)</f>
        <v>268274</v>
      </c>
      <c r="D25" s="70">
        <f t="shared" si="0"/>
        <v>259475</v>
      </c>
      <c r="E25" s="70">
        <f>SUM(E7:E24)</f>
        <v>64505</v>
      </c>
      <c r="F25" s="70">
        <f>SUM(F7:F24)</f>
        <v>64505</v>
      </c>
      <c r="G25" s="70">
        <f t="shared" si="0"/>
        <v>200005</v>
      </c>
      <c r="H25" s="70">
        <f t="shared" si="0"/>
        <v>209587</v>
      </c>
      <c r="I25" s="2"/>
    </row>
    <row r="26" spans="1:9" ht="15" customHeight="1" thickBot="1">
      <c r="A26" s="105" t="s">
        <v>108</v>
      </c>
      <c r="B26" s="1" t="s">
        <v>109</v>
      </c>
      <c r="C26" s="67">
        <v>71266</v>
      </c>
      <c r="D26" s="67">
        <v>71266</v>
      </c>
      <c r="E26" s="68">
        <v>0</v>
      </c>
      <c r="F26" s="68">
        <v>0</v>
      </c>
      <c r="G26" s="72">
        <v>1450304</v>
      </c>
      <c r="H26" s="72">
        <v>1450304</v>
      </c>
      <c r="I26" s="2"/>
    </row>
    <row r="27" spans="1:9" ht="15" customHeight="1" thickBot="1">
      <c r="A27" s="105"/>
      <c r="B27" s="42" t="s">
        <v>110</v>
      </c>
      <c r="C27" s="71">
        <f aca="true" t="shared" si="1" ref="C27:H27">C25+C26</f>
        <v>339540</v>
      </c>
      <c r="D27" s="71">
        <f t="shared" si="1"/>
        <v>330741</v>
      </c>
      <c r="E27" s="71">
        <f>E25+E26</f>
        <v>64505</v>
      </c>
      <c r="F27" s="71">
        <f>F25+F26</f>
        <v>64505</v>
      </c>
      <c r="G27" s="75">
        <f t="shared" si="1"/>
        <v>1650309</v>
      </c>
      <c r="H27" s="75">
        <f t="shared" si="1"/>
        <v>1659891</v>
      </c>
      <c r="I27" s="2"/>
    </row>
    <row r="28" spans="2:8" ht="12.75">
      <c r="B28" s="40"/>
      <c r="C28" s="40"/>
      <c r="D28" s="40"/>
      <c r="E28" s="40"/>
      <c r="F28" s="40"/>
      <c r="G28" s="40"/>
      <c r="H28" s="40"/>
    </row>
    <row r="29" spans="2:8" ht="13.5" thickBot="1">
      <c r="B29" s="40" t="s">
        <v>268</v>
      </c>
      <c r="C29" s="40"/>
      <c r="D29" s="40"/>
      <c r="E29" s="40"/>
      <c r="F29" s="40"/>
      <c r="G29" s="40"/>
      <c r="H29" s="40"/>
    </row>
    <row r="30" spans="1:8" ht="30" customHeight="1" thickBot="1">
      <c r="A30" s="3"/>
      <c r="B30" s="41"/>
      <c r="C30" s="574" t="s">
        <v>583</v>
      </c>
      <c r="D30" s="575"/>
      <c r="E30" s="574" t="s">
        <v>112</v>
      </c>
      <c r="F30" s="575"/>
      <c r="G30" s="574" t="s">
        <v>113</v>
      </c>
      <c r="H30" s="576"/>
    </row>
    <row r="31" spans="1:8" ht="32.25" thickBot="1">
      <c r="A31" s="449" t="s">
        <v>80</v>
      </c>
      <c r="B31" s="462" t="s">
        <v>81</v>
      </c>
      <c r="C31" s="462" t="s">
        <v>652</v>
      </c>
      <c r="D31" s="462" t="s">
        <v>591</v>
      </c>
      <c r="E31" s="462" t="s">
        <v>652</v>
      </c>
      <c r="F31" s="462" t="s">
        <v>591</v>
      </c>
      <c r="G31" s="462" t="s">
        <v>652</v>
      </c>
      <c r="H31" s="462" t="s">
        <v>591</v>
      </c>
    </row>
    <row r="32" spans="1:11" ht="26.25" thickBot="1">
      <c r="A32" s="105" t="s">
        <v>5</v>
      </c>
      <c r="B32" s="1" t="s">
        <v>82</v>
      </c>
      <c r="C32" s="68">
        <v>10000</v>
      </c>
      <c r="D32" s="68">
        <v>10000</v>
      </c>
      <c r="E32" s="76">
        <v>202726</v>
      </c>
      <c r="F32" s="76">
        <v>203086</v>
      </c>
      <c r="G32" s="72">
        <v>2615</v>
      </c>
      <c r="H32" s="72">
        <v>2615</v>
      </c>
      <c r="J32" s="331"/>
      <c r="K32" s="331"/>
    </row>
    <row r="33" spans="1:11" ht="26.25" thickBot="1">
      <c r="A33" s="105" t="s">
        <v>9</v>
      </c>
      <c r="B33" s="1" t="s">
        <v>83</v>
      </c>
      <c r="C33" s="68">
        <v>35000</v>
      </c>
      <c r="D33" s="68">
        <v>35000</v>
      </c>
      <c r="E33" s="72">
        <v>356213</v>
      </c>
      <c r="F33" s="72">
        <v>356751</v>
      </c>
      <c r="G33" s="72">
        <v>17075</v>
      </c>
      <c r="H33" s="72">
        <v>17075</v>
      </c>
      <c r="J33" s="331"/>
      <c r="K33" s="331"/>
    </row>
    <row r="34" spans="1:11" ht="13.5" thickBot="1">
      <c r="A34" s="578" t="s">
        <v>84</v>
      </c>
      <c r="B34" s="30" t="s">
        <v>85</v>
      </c>
      <c r="C34" s="68">
        <v>0</v>
      </c>
      <c r="D34" s="68">
        <v>0</v>
      </c>
      <c r="E34" s="67">
        <v>273256</v>
      </c>
      <c r="F34" s="67">
        <v>273306</v>
      </c>
      <c r="G34" s="72">
        <v>130</v>
      </c>
      <c r="H34" s="72">
        <v>130</v>
      </c>
      <c r="J34" s="331"/>
      <c r="K34" s="331"/>
    </row>
    <row r="35" spans="1:11" ht="13.5" thickBot="1">
      <c r="A35" s="580"/>
      <c r="B35" s="333" t="s">
        <v>86</v>
      </c>
      <c r="C35" s="68">
        <v>0</v>
      </c>
      <c r="D35" s="68">
        <v>0</v>
      </c>
      <c r="E35" s="68">
        <v>54102</v>
      </c>
      <c r="F35" s="68">
        <v>54502</v>
      </c>
      <c r="G35" s="74">
        <v>8</v>
      </c>
      <c r="H35" s="74">
        <v>8</v>
      </c>
      <c r="J35" s="331"/>
      <c r="K35" s="331"/>
    </row>
    <row r="36" spans="1:11" ht="26.25" thickBot="1">
      <c r="A36" s="579"/>
      <c r="B36" s="334" t="s">
        <v>502</v>
      </c>
      <c r="C36" s="68">
        <v>0</v>
      </c>
      <c r="D36" s="68">
        <v>0</v>
      </c>
      <c r="E36" s="68">
        <v>50892</v>
      </c>
      <c r="F36" s="68">
        <v>50892</v>
      </c>
      <c r="G36" s="74">
        <v>0</v>
      </c>
      <c r="H36" s="74">
        <v>0</v>
      </c>
      <c r="J36" s="331"/>
      <c r="K36" s="331"/>
    </row>
    <row r="37" spans="1:11" ht="13.5" thickBot="1">
      <c r="A37" s="572" t="s">
        <v>87</v>
      </c>
      <c r="B37" s="30" t="s">
        <v>88</v>
      </c>
      <c r="C37" s="68">
        <v>0</v>
      </c>
      <c r="D37" s="68">
        <v>0</v>
      </c>
      <c r="E37" s="67">
        <v>204573</v>
      </c>
      <c r="F37" s="67">
        <v>204573</v>
      </c>
      <c r="G37" s="72">
        <v>3291</v>
      </c>
      <c r="H37" s="72">
        <v>3291</v>
      </c>
      <c r="J37" s="331"/>
      <c r="K37" s="331"/>
    </row>
    <row r="38" spans="1:11" ht="13.5" thickBot="1">
      <c r="A38" s="573"/>
      <c r="B38" s="1" t="s">
        <v>89</v>
      </c>
      <c r="C38" s="68">
        <v>0</v>
      </c>
      <c r="D38" s="68">
        <v>0</v>
      </c>
      <c r="E38" s="68">
        <v>29400</v>
      </c>
      <c r="F38" s="68">
        <v>29480</v>
      </c>
      <c r="G38" s="73">
        <v>2500</v>
      </c>
      <c r="H38" s="73">
        <v>2500</v>
      </c>
      <c r="J38" s="331"/>
      <c r="K38" s="331"/>
    </row>
    <row r="39" spans="1:11" ht="13.5" thickBot="1">
      <c r="A39" s="578" t="s">
        <v>90</v>
      </c>
      <c r="B39" s="8" t="s">
        <v>91</v>
      </c>
      <c r="C39" s="68">
        <v>0</v>
      </c>
      <c r="D39" s="68">
        <v>0</v>
      </c>
      <c r="E39" s="67">
        <v>221870</v>
      </c>
      <c r="F39" s="67">
        <v>221895</v>
      </c>
      <c r="G39" s="72">
        <v>289</v>
      </c>
      <c r="H39" s="72">
        <v>289</v>
      </c>
      <c r="J39" s="331"/>
      <c r="K39" s="331"/>
    </row>
    <row r="40" spans="1:11" ht="26.25" thickBot="1">
      <c r="A40" s="579"/>
      <c r="B40" s="332" t="s">
        <v>501</v>
      </c>
      <c r="C40" s="68">
        <v>0</v>
      </c>
      <c r="D40" s="68">
        <v>0</v>
      </c>
      <c r="E40" s="67">
        <v>12060</v>
      </c>
      <c r="F40" s="67">
        <v>12060</v>
      </c>
      <c r="G40" s="72">
        <v>0</v>
      </c>
      <c r="H40" s="72">
        <v>0</v>
      </c>
      <c r="J40" s="331"/>
      <c r="K40" s="331"/>
    </row>
    <row r="41" spans="1:11" ht="13.5" thickBot="1">
      <c r="A41" s="105" t="s">
        <v>92</v>
      </c>
      <c r="B41" s="1" t="s">
        <v>93</v>
      </c>
      <c r="C41" s="68">
        <v>0</v>
      </c>
      <c r="D41" s="68">
        <v>0</v>
      </c>
      <c r="E41" s="67">
        <v>101304</v>
      </c>
      <c r="F41" s="67">
        <v>101304</v>
      </c>
      <c r="G41" s="72">
        <v>8051</v>
      </c>
      <c r="H41" s="72">
        <v>8051</v>
      </c>
      <c r="J41" s="331"/>
      <c r="K41" s="331"/>
    </row>
    <row r="42" spans="1:11" ht="13.5" thickBot="1">
      <c r="A42" s="105" t="s">
        <v>94</v>
      </c>
      <c r="B42" s="1" t="s">
        <v>95</v>
      </c>
      <c r="C42" s="68">
        <v>0</v>
      </c>
      <c r="D42" s="68">
        <v>0</v>
      </c>
      <c r="E42" s="67">
        <v>83887</v>
      </c>
      <c r="F42" s="67">
        <v>83887</v>
      </c>
      <c r="G42" s="72">
        <v>153</v>
      </c>
      <c r="H42" s="72">
        <v>153</v>
      </c>
      <c r="J42" s="331"/>
      <c r="K42" s="331"/>
    </row>
    <row r="43" spans="1:11" ht="13.5" thickBot="1">
      <c r="A43" s="572" t="s">
        <v>96</v>
      </c>
      <c r="B43" s="30" t="s">
        <v>97</v>
      </c>
      <c r="C43" s="68">
        <v>6499</v>
      </c>
      <c r="D43" s="68">
        <v>6499</v>
      </c>
      <c r="E43" s="67">
        <v>39100</v>
      </c>
      <c r="F43" s="67">
        <v>43309</v>
      </c>
      <c r="G43" s="72">
        <v>265</v>
      </c>
      <c r="H43" s="72">
        <v>265</v>
      </c>
      <c r="J43" s="331"/>
      <c r="K43" s="331"/>
    </row>
    <row r="44" spans="1:11" ht="13.5" thickBot="1">
      <c r="A44" s="573"/>
      <c r="B44" s="1" t="s">
        <v>98</v>
      </c>
      <c r="C44" s="68">
        <v>0</v>
      </c>
      <c r="D44" s="68">
        <v>0</v>
      </c>
      <c r="E44" s="68">
        <v>16801</v>
      </c>
      <c r="F44" s="68">
        <v>20201</v>
      </c>
      <c r="G44" s="72">
        <v>0</v>
      </c>
      <c r="H44" s="72">
        <v>0</v>
      </c>
      <c r="J44" s="331"/>
      <c r="K44" s="331"/>
    </row>
    <row r="45" spans="1:11" ht="13.5" thickBot="1">
      <c r="A45" s="572" t="s">
        <v>99</v>
      </c>
      <c r="B45" s="30" t="s">
        <v>100</v>
      </c>
      <c r="C45" s="68">
        <v>1220</v>
      </c>
      <c r="D45" s="68">
        <v>1220</v>
      </c>
      <c r="E45" s="67">
        <v>24222</v>
      </c>
      <c r="F45" s="67">
        <v>24222</v>
      </c>
      <c r="G45" s="72">
        <v>187</v>
      </c>
      <c r="H45" s="72">
        <v>187</v>
      </c>
      <c r="J45" s="331"/>
      <c r="K45" s="331"/>
    </row>
    <row r="46" spans="1:11" ht="13.5" thickBot="1">
      <c r="A46" s="573"/>
      <c r="B46" s="1" t="s">
        <v>101</v>
      </c>
      <c r="C46" s="68">
        <v>0</v>
      </c>
      <c r="D46" s="68">
        <v>0</v>
      </c>
      <c r="E46" s="68">
        <v>16000</v>
      </c>
      <c r="F46" s="68">
        <v>16000</v>
      </c>
      <c r="G46" s="72">
        <v>167</v>
      </c>
      <c r="H46" s="72">
        <v>167</v>
      </c>
      <c r="J46" s="331"/>
      <c r="K46" s="331"/>
    </row>
    <row r="47" spans="1:11" ht="13.5" thickBot="1">
      <c r="A47" s="105" t="s">
        <v>102</v>
      </c>
      <c r="B47" s="1" t="s">
        <v>103</v>
      </c>
      <c r="C47" s="68">
        <v>0</v>
      </c>
      <c r="D47" s="68">
        <v>0</v>
      </c>
      <c r="E47" s="67">
        <v>235768</v>
      </c>
      <c r="F47" s="67">
        <v>235768</v>
      </c>
      <c r="G47" s="72">
        <v>4016</v>
      </c>
      <c r="H47" s="72">
        <v>4016</v>
      </c>
      <c r="J47" s="331"/>
      <c r="K47" s="331"/>
    </row>
    <row r="48" spans="1:11" ht="13.5" thickBot="1">
      <c r="A48" s="105" t="s">
        <v>104</v>
      </c>
      <c r="B48" s="1" t="s">
        <v>106</v>
      </c>
      <c r="C48" s="68">
        <v>0</v>
      </c>
      <c r="D48" s="68">
        <v>0</v>
      </c>
      <c r="E48" s="67">
        <v>10696</v>
      </c>
      <c r="F48" s="67">
        <v>38925</v>
      </c>
      <c r="G48" s="72">
        <v>325</v>
      </c>
      <c r="H48" s="72">
        <v>325</v>
      </c>
      <c r="J48" s="331"/>
      <c r="K48" s="331"/>
    </row>
    <row r="49" spans="1:11" ht="15.75" customHeight="1" thickBot="1">
      <c r="A49" s="105" t="s">
        <v>105</v>
      </c>
      <c r="B49" s="1" t="s">
        <v>284</v>
      </c>
      <c r="C49" s="68">
        <v>114820</v>
      </c>
      <c r="D49" s="68">
        <v>114820</v>
      </c>
      <c r="E49" s="104">
        <v>4054</v>
      </c>
      <c r="F49" s="104">
        <v>4054</v>
      </c>
      <c r="G49" s="73">
        <v>6703</v>
      </c>
      <c r="H49" s="73">
        <v>6703</v>
      </c>
      <c r="J49" s="331"/>
      <c r="K49" s="331"/>
    </row>
    <row r="50" spans="1:11" ht="13.5" thickBot="1">
      <c r="A50" s="105"/>
      <c r="B50" s="42" t="s">
        <v>107</v>
      </c>
      <c r="C50" s="70">
        <f aca="true" t="shared" si="2" ref="C50:H50">SUM(C32:C49)</f>
        <v>167539</v>
      </c>
      <c r="D50" s="70">
        <f t="shared" si="2"/>
        <v>167539</v>
      </c>
      <c r="E50" s="70">
        <f t="shared" si="2"/>
        <v>1936924</v>
      </c>
      <c r="F50" s="70">
        <f t="shared" si="2"/>
        <v>1974215</v>
      </c>
      <c r="G50" s="70">
        <f t="shared" si="2"/>
        <v>45775</v>
      </c>
      <c r="H50" s="70">
        <f t="shared" si="2"/>
        <v>45775</v>
      </c>
      <c r="J50" s="331"/>
      <c r="K50" s="331"/>
    </row>
    <row r="51" spans="1:11" s="40" customFormat="1" ht="13.5" thickBot="1">
      <c r="A51" s="105" t="s">
        <v>108</v>
      </c>
      <c r="B51" s="1" t="s">
        <v>109</v>
      </c>
      <c r="C51" s="68">
        <v>0</v>
      </c>
      <c r="D51" s="68">
        <v>0</v>
      </c>
      <c r="E51" s="67">
        <v>17548</v>
      </c>
      <c r="F51" s="67">
        <v>17548</v>
      </c>
      <c r="G51" s="72">
        <v>2906</v>
      </c>
      <c r="H51" s="72">
        <v>2906</v>
      </c>
      <c r="K51" s="331"/>
    </row>
    <row r="52" spans="1:18" ht="13.5" thickBot="1">
      <c r="A52" s="105"/>
      <c r="B52" s="42" t="s">
        <v>110</v>
      </c>
      <c r="C52" s="71">
        <f aca="true" t="shared" si="3" ref="C52:H52">C50+C51</f>
        <v>167539</v>
      </c>
      <c r="D52" s="71">
        <f t="shared" si="3"/>
        <v>167539</v>
      </c>
      <c r="E52" s="71">
        <f t="shared" si="3"/>
        <v>1954472</v>
      </c>
      <c r="F52" s="71">
        <f t="shared" si="3"/>
        <v>1991763</v>
      </c>
      <c r="G52" s="75">
        <f t="shared" si="3"/>
        <v>48681</v>
      </c>
      <c r="H52" s="75">
        <f t="shared" si="3"/>
        <v>48681</v>
      </c>
      <c r="J52" s="331"/>
      <c r="K52" s="331"/>
      <c r="L52" s="331"/>
      <c r="M52" s="331"/>
      <c r="N52" s="331"/>
      <c r="O52" s="331"/>
      <c r="P52" s="331"/>
      <c r="Q52" s="331"/>
      <c r="R52" s="331"/>
    </row>
    <row r="53" spans="1:8" ht="15.75">
      <c r="A53" s="43"/>
      <c r="B53" s="44"/>
      <c r="C53" s="45"/>
      <c r="D53" s="45"/>
      <c r="E53" s="45"/>
      <c r="F53" s="45"/>
      <c r="G53" s="45"/>
      <c r="H53" s="45"/>
    </row>
    <row r="54" spans="1:8" ht="15.75">
      <c r="A54" s="43"/>
      <c r="B54" s="44"/>
      <c r="C54" s="45"/>
      <c r="D54" s="45"/>
      <c r="E54" s="45"/>
      <c r="F54" s="45"/>
      <c r="G54" s="45"/>
      <c r="H54" s="45"/>
    </row>
    <row r="55" spans="1:8" ht="15.75">
      <c r="A55" s="43"/>
      <c r="B55" s="44"/>
      <c r="C55" s="45"/>
      <c r="D55" s="45"/>
      <c r="E55" s="45"/>
      <c r="F55" s="45"/>
      <c r="G55" s="45"/>
      <c r="H55" s="45"/>
    </row>
    <row r="56" spans="2:8" ht="12.75">
      <c r="B56" s="40"/>
      <c r="C56" s="40"/>
      <c r="D56" s="40"/>
      <c r="E56" s="40"/>
      <c r="F56" s="40"/>
      <c r="G56" s="40"/>
      <c r="H56" s="40"/>
    </row>
    <row r="57" spans="2:8" ht="13.5" thickBot="1">
      <c r="B57" s="40" t="s">
        <v>268</v>
      </c>
      <c r="C57" s="40"/>
      <c r="D57" s="40"/>
      <c r="E57" s="40"/>
      <c r="F57" s="40"/>
      <c r="G57" s="40"/>
      <c r="H57" s="40"/>
    </row>
    <row r="58" spans="1:8" ht="16.5" thickBot="1">
      <c r="A58" s="3"/>
      <c r="B58" s="41"/>
      <c r="C58" s="574" t="s">
        <v>114</v>
      </c>
      <c r="D58" s="576"/>
      <c r="E58" s="40"/>
      <c r="F58" s="40"/>
      <c r="G58" s="40"/>
      <c r="H58" s="40"/>
    </row>
    <row r="59" spans="1:8" ht="26.25" thickBot="1">
      <c r="A59" s="463" t="s">
        <v>80</v>
      </c>
      <c r="B59" s="462" t="s">
        <v>81</v>
      </c>
      <c r="C59" s="462" t="s">
        <v>652</v>
      </c>
      <c r="D59" s="462" t="s">
        <v>591</v>
      </c>
      <c r="E59" s="40"/>
      <c r="F59" s="40"/>
      <c r="G59" s="40"/>
      <c r="H59" s="40"/>
    </row>
    <row r="60" spans="1:8" ht="26.25" thickBot="1">
      <c r="A60" s="105" t="s">
        <v>5</v>
      </c>
      <c r="B60" s="1" t="s">
        <v>82</v>
      </c>
      <c r="C60" s="68">
        <f aca="true" t="shared" si="4" ref="C60:D63">C7+E7+G7+C32+E32+G32</f>
        <v>243997</v>
      </c>
      <c r="D60" s="68">
        <f t="shared" si="4"/>
        <v>244357</v>
      </c>
      <c r="E60" s="40"/>
      <c r="F60" s="40"/>
      <c r="G60" s="40"/>
      <c r="H60" s="40"/>
    </row>
    <row r="61" spans="1:8" ht="26.25" thickBot="1">
      <c r="A61" s="105" t="s">
        <v>9</v>
      </c>
      <c r="B61" s="1" t="s">
        <v>83</v>
      </c>
      <c r="C61" s="68">
        <f t="shared" si="4"/>
        <v>586308</v>
      </c>
      <c r="D61" s="68">
        <f t="shared" si="4"/>
        <v>586846</v>
      </c>
      <c r="E61" s="40"/>
      <c r="F61" s="40"/>
      <c r="G61" s="40"/>
      <c r="H61" s="40"/>
    </row>
    <row r="62" spans="1:8" ht="13.5" thickBot="1">
      <c r="A62" s="578" t="s">
        <v>84</v>
      </c>
      <c r="B62" s="30" t="s">
        <v>85</v>
      </c>
      <c r="C62" s="68">
        <f t="shared" si="4"/>
        <v>277938</v>
      </c>
      <c r="D62" s="68">
        <f t="shared" si="4"/>
        <v>282477</v>
      </c>
      <c r="E62" s="40"/>
      <c r="F62" s="40"/>
      <c r="G62" s="40"/>
      <c r="H62" s="40"/>
    </row>
    <row r="63" spans="1:8" ht="13.5" thickBot="1">
      <c r="A63" s="580"/>
      <c r="B63" s="333" t="s">
        <v>86</v>
      </c>
      <c r="C63" s="68">
        <f t="shared" si="4"/>
        <v>56327</v>
      </c>
      <c r="D63" s="68">
        <f t="shared" si="4"/>
        <v>56727</v>
      </c>
      <c r="E63" s="40"/>
      <c r="F63" s="40"/>
      <c r="G63" s="40"/>
      <c r="H63" s="40"/>
    </row>
    <row r="64" spans="1:8" ht="13.5" thickBot="1">
      <c r="A64" s="579"/>
      <c r="B64" s="334" t="s">
        <v>502</v>
      </c>
      <c r="C64" s="68">
        <f aca="true" t="shared" si="5" ref="C64:D77">C11+E11+G11+C36+E36+G36</f>
        <v>51787</v>
      </c>
      <c r="D64" s="68">
        <f t="shared" si="5"/>
        <v>51787</v>
      </c>
      <c r="E64" s="40"/>
      <c r="F64" s="40"/>
      <c r="G64" s="40"/>
      <c r="H64" s="40"/>
    </row>
    <row r="65" spans="1:8" ht="13.5" thickBot="1">
      <c r="A65" s="572" t="s">
        <v>87</v>
      </c>
      <c r="B65" s="30" t="s">
        <v>88</v>
      </c>
      <c r="C65" s="68">
        <f t="shared" si="5"/>
        <v>212648</v>
      </c>
      <c r="D65" s="68">
        <f t="shared" si="5"/>
        <v>213441</v>
      </c>
      <c r="E65" s="40"/>
      <c r="F65" s="40"/>
      <c r="G65" s="40"/>
      <c r="H65" s="40"/>
    </row>
    <row r="66" spans="1:8" ht="13.5" thickBot="1">
      <c r="A66" s="573"/>
      <c r="B66" s="1" t="s">
        <v>89</v>
      </c>
      <c r="C66" s="68">
        <f t="shared" si="5"/>
        <v>54332</v>
      </c>
      <c r="D66" s="68">
        <f t="shared" si="5"/>
        <v>59231</v>
      </c>
      <c r="E66" s="40"/>
      <c r="F66" s="40"/>
      <c r="G66" s="40"/>
      <c r="H66" s="40"/>
    </row>
    <row r="67" spans="1:8" ht="13.5" thickBot="1">
      <c r="A67" s="578" t="s">
        <v>90</v>
      </c>
      <c r="B67" s="8" t="s">
        <v>91</v>
      </c>
      <c r="C67" s="68">
        <f t="shared" si="5"/>
        <v>247646</v>
      </c>
      <c r="D67" s="68">
        <f t="shared" si="5"/>
        <v>248201</v>
      </c>
      <c r="E67" s="40"/>
      <c r="F67" s="40"/>
      <c r="G67" s="40"/>
      <c r="H67" s="40"/>
    </row>
    <row r="68" spans="1:8" ht="13.5" thickBot="1">
      <c r="A68" s="579"/>
      <c r="B68" s="332" t="s">
        <v>501</v>
      </c>
      <c r="C68" s="68">
        <f t="shared" si="5"/>
        <v>12060</v>
      </c>
      <c r="D68" s="68">
        <f t="shared" si="5"/>
        <v>12060</v>
      </c>
      <c r="E68" s="40"/>
      <c r="F68" s="40"/>
      <c r="G68" s="40"/>
      <c r="H68" s="40"/>
    </row>
    <row r="69" spans="1:8" ht="13.5" thickBot="1">
      <c r="A69" s="105" t="s">
        <v>92</v>
      </c>
      <c r="B69" s="1" t="s">
        <v>93</v>
      </c>
      <c r="C69" s="68">
        <f t="shared" si="5"/>
        <v>239486</v>
      </c>
      <c r="D69" s="68">
        <f t="shared" si="5"/>
        <v>239486</v>
      </c>
      <c r="E69" s="40"/>
      <c r="F69" s="40"/>
      <c r="G69" s="40"/>
      <c r="H69" s="40"/>
    </row>
    <row r="70" spans="1:8" ht="13.5" thickBot="1">
      <c r="A70" s="105" t="s">
        <v>94</v>
      </c>
      <c r="B70" s="1" t="s">
        <v>95</v>
      </c>
      <c r="C70" s="68">
        <f t="shared" si="5"/>
        <v>144733</v>
      </c>
      <c r="D70" s="68">
        <f t="shared" si="5"/>
        <v>144733</v>
      </c>
      <c r="E70" s="40"/>
      <c r="F70" s="40"/>
      <c r="G70" s="40"/>
      <c r="H70" s="40"/>
    </row>
    <row r="71" spans="1:8" ht="13.5" thickBot="1">
      <c r="A71" s="572" t="s">
        <v>96</v>
      </c>
      <c r="B71" s="30" t="s">
        <v>97</v>
      </c>
      <c r="C71" s="68">
        <f t="shared" si="5"/>
        <v>54481</v>
      </c>
      <c r="D71" s="68">
        <f t="shared" si="5"/>
        <v>57940</v>
      </c>
      <c r="E71" s="40"/>
      <c r="F71" s="40"/>
      <c r="G71" s="40"/>
      <c r="H71" s="40"/>
    </row>
    <row r="72" spans="1:8" ht="13.5" thickBot="1">
      <c r="A72" s="573"/>
      <c r="B72" s="1" t="s">
        <v>98</v>
      </c>
      <c r="C72" s="68">
        <f t="shared" si="5"/>
        <v>24421</v>
      </c>
      <c r="D72" s="68">
        <f t="shared" si="5"/>
        <v>26821</v>
      </c>
      <c r="E72" s="40"/>
      <c r="F72" s="40"/>
      <c r="G72" s="40"/>
      <c r="H72" s="40"/>
    </row>
    <row r="73" spans="1:8" ht="13.5" thickBot="1">
      <c r="A73" s="572" t="s">
        <v>99</v>
      </c>
      <c r="B73" s="30" t="s">
        <v>100</v>
      </c>
      <c r="C73" s="68">
        <f t="shared" si="5"/>
        <v>33786</v>
      </c>
      <c r="D73" s="68">
        <f t="shared" si="5"/>
        <v>34688</v>
      </c>
      <c r="E73" s="40"/>
      <c r="F73" s="40"/>
      <c r="G73" s="40"/>
      <c r="H73" s="40"/>
    </row>
    <row r="74" spans="1:8" ht="13.5" thickBot="1">
      <c r="A74" s="573"/>
      <c r="B74" s="1" t="s">
        <v>101</v>
      </c>
      <c r="C74" s="68">
        <f t="shared" si="5"/>
        <v>17667</v>
      </c>
      <c r="D74" s="68">
        <f t="shared" si="5"/>
        <v>17667</v>
      </c>
      <c r="E74" s="40"/>
      <c r="F74" s="40"/>
      <c r="G74" s="40"/>
      <c r="H74" s="40"/>
    </row>
    <row r="75" spans="1:8" ht="13.5" thickBot="1">
      <c r="A75" s="105" t="s">
        <v>102</v>
      </c>
      <c r="B75" s="1" t="s">
        <v>103</v>
      </c>
      <c r="C75" s="68">
        <f t="shared" si="5"/>
        <v>242331</v>
      </c>
      <c r="D75" s="68">
        <f t="shared" si="5"/>
        <v>242531</v>
      </c>
      <c r="E75" s="40"/>
      <c r="F75" s="40"/>
      <c r="G75" s="40"/>
      <c r="H75" s="40"/>
    </row>
    <row r="76" spans="1:8" ht="13.5" thickBot="1">
      <c r="A76" s="105" t="s">
        <v>104</v>
      </c>
      <c r="B76" s="1" t="s">
        <v>106</v>
      </c>
      <c r="C76" s="68">
        <f t="shared" si="5"/>
        <v>50997</v>
      </c>
      <c r="D76" s="68">
        <f t="shared" si="5"/>
        <v>70026</v>
      </c>
      <c r="E76" s="40"/>
      <c r="F76" s="40"/>
      <c r="G76" s="40"/>
      <c r="H76" s="40"/>
    </row>
    <row r="77" spans="1:8" ht="16.5" customHeight="1" thickBot="1">
      <c r="A77" s="105" t="s">
        <v>105</v>
      </c>
      <c r="B77" s="1" t="s">
        <v>284</v>
      </c>
      <c r="C77" s="68">
        <f t="shared" si="5"/>
        <v>132077</v>
      </c>
      <c r="D77" s="68">
        <f t="shared" si="5"/>
        <v>132077</v>
      </c>
      <c r="E77" s="40"/>
      <c r="F77" s="40"/>
      <c r="G77" s="40"/>
      <c r="H77" s="40"/>
    </row>
    <row r="78" spans="1:8" ht="13.5" thickBot="1">
      <c r="A78" s="105"/>
      <c r="B78" s="42" t="s">
        <v>107</v>
      </c>
      <c r="C78" s="70">
        <f>SUM(C60:C77)</f>
        <v>2683022</v>
      </c>
      <c r="D78" s="70">
        <f>SUM(D60:D77)</f>
        <v>2721096</v>
      </c>
      <c r="E78" s="40"/>
      <c r="F78" s="40"/>
      <c r="G78" s="40"/>
      <c r="H78" s="40"/>
    </row>
    <row r="79" spans="1:4" s="40" customFormat="1" ht="13.5" thickBot="1">
      <c r="A79" s="105" t="s">
        <v>108</v>
      </c>
      <c r="B79" s="1" t="s">
        <v>109</v>
      </c>
      <c r="C79" s="68">
        <f>C26+E26+G26+C51+E51+G51</f>
        <v>1542024</v>
      </c>
      <c r="D79" s="68">
        <f>D26+F26+H26+D51+F51+H51</f>
        <v>1542024</v>
      </c>
    </row>
    <row r="80" spans="1:8" ht="13.5" thickBot="1">
      <c r="A80" s="105"/>
      <c r="B80" s="42" t="s">
        <v>110</v>
      </c>
      <c r="C80" s="71"/>
      <c r="D80" s="71">
        <f>D78+D79</f>
        <v>4263120</v>
      </c>
      <c r="E80" s="40"/>
      <c r="F80" s="40"/>
      <c r="G80" s="40"/>
      <c r="H80" s="40"/>
    </row>
    <row r="81" spans="2:8" ht="12.75">
      <c r="B81" s="40"/>
      <c r="C81" s="40"/>
      <c r="D81" s="40"/>
      <c r="E81" s="40"/>
      <c r="F81" s="40"/>
      <c r="G81" s="40"/>
      <c r="H81" s="40"/>
    </row>
    <row r="82" spans="2:8" ht="12.75">
      <c r="B82" s="40"/>
      <c r="C82" s="40"/>
      <c r="D82" s="40"/>
      <c r="E82" s="40"/>
      <c r="F82" s="40"/>
      <c r="G82" s="40"/>
      <c r="H82" s="40"/>
    </row>
    <row r="83" spans="2:8" ht="12.75">
      <c r="B83" s="40"/>
      <c r="C83" s="40"/>
      <c r="D83" s="40"/>
      <c r="E83" s="40"/>
      <c r="F83" s="40"/>
      <c r="G83" s="40"/>
      <c r="H83" s="40"/>
    </row>
    <row r="84" spans="2:8" ht="12.75">
      <c r="B84" s="40"/>
      <c r="C84" s="40"/>
      <c r="D84" s="40"/>
      <c r="E84" s="40"/>
      <c r="F84" s="40"/>
      <c r="G84" s="40"/>
      <c r="H84" s="40"/>
    </row>
    <row r="85" spans="2:8" ht="12.75">
      <c r="B85" s="40"/>
      <c r="C85" s="40"/>
      <c r="D85" s="40"/>
      <c r="E85" s="40"/>
      <c r="F85" s="40"/>
      <c r="G85" s="40"/>
      <c r="H85" s="40"/>
    </row>
    <row r="86" spans="2:8" ht="12.75">
      <c r="B86" s="40"/>
      <c r="C86" s="40"/>
      <c r="D86" s="40"/>
      <c r="E86" s="40"/>
      <c r="F86" s="40"/>
      <c r="G86" s="40"/>
      <c r="H86" s="40"/>
    </row>
    <row r="87" spans="2:8" ht="13.5" thickBot="1">
      <c r="B87" s="40" t="s">
        <v>43</v>
      </c>
      <c r="C87" s="40"/>
      <c r="D87" s="40"/>
      <c r="E87" s="40"/>
      <c r="F87" s="40"/>
      <c r="G87" s="40"/>
      <c r="H87" s="40"/>
    </row>
    <row r="88" spans="1:8" ht="16.5" thickBot="1">
      <c r="A88" s="3"/>
      <c r="B88" s="41"/>
      <c r="C88" s="574" t="s">
        <v>115</v>
      </c>
      <c r="D88" s="575"/>
      <c r="E88" s="574" t="s">
        <v>116</v>
      </c>
      <c r="F88" s="575"/>
      <c r="G88" s="574" t="s">
        <v>117</v>
      </c>
      <c r="H88" s="576"/>
    </row>
    <row r="89" spans="1:8" ht="26.25" thickBot="1">
      <c r="A89" s="463" t="s">
        <v>80</v>
      </c>
      <c r="B89" s="462" t="s">
        <v>81</v>
      </c>
      <c r="C89" s="462" t="s">
        <v>652</v>
      </c>
      <c r="D89" s="462" t="s">
        <v>591</v>
      </c>
      <c r="E89" s="462" t="s">
        <v>652</v>
      </c>
      <c r="F89" s="462" t="s">
        <v>591</v>
      </c>
      <c r="G89" s="462" t="s">
        <v>652</v>
      </c>
      <c r="H89" s="462" t="s">
        <v>591</v>
      </c>
    </row>
    <row r="90" spans="1:8" ht="26.25" thickBot="1">
      <c r="A90" s="105" t="s">
        <v>5</v>
      </c>
      <c r="B90" s="1" t="s">
        <v>82</v>
      </c>
      <c r="C90" s="67">
        <v>127235</v>
      </c>
      <c r="D90" s="67">
        <v>125284</v>
      </c>
      <c r="E90" s="67">
        <v>41257</v>
      </c>
      <c r="F90" s="67">
        <v>40632</v>
      </c>
      <c r="G90" s="67">
        <v>65485</v>
      </c>
      <c r="H90" s="67">
        <v>65704</v>
      </c>
    </row>
    <row r="91" spans="1:8" ht="26.25" thickBot="1">
      <c r="A91" s="105" t="s">
        <v>9</v>
      </c>
      <c r="B91" s="1" t="s">
        <v>83</v>
      </c>
      <c r="C91" s="67">
        <v>271637</v>
      </c>
      <c r="D91" s="67">
        <v>272017</v>
      </c>
      <c r="E91" s="67">
        <v>83190</v>
      </c>
      <c r="F91" s="67">
        <v>83312</v>
      </c>
      <c r="G91" s="67">
        <v>196305</v>
      </c>
      <c r="H91" s="67">
        <v>196341</v>
      </c>
    </row>
    <row r="92" spans="1:8" ht="13.5" thickBot="1">
      <c r="A92" s="578" t="s">
        <v>84</v>
      </c>
      <c r="B92" s="30" t="s">
        <v>85</v>
      </c>
      <c r="C92" s="67">
        <v>193090</v>
      </c>
      <c r="D92" s="67">
        <v>194765</v>
      </c>
      <c r="E92" s="67">
        <v>60779</v>
      </c>
      <c r="F92" s="67">
        <v>61099</v>
      </c>
      <c r="G92" s="67">
        <v>18964</v>
      </c>
      <c r="H92" s="67">
        <v>21508</v>
      </c>
    </row>
    <row r="93" spans="1:8" ht="13.5" thickBot="1">
      <c r="A93" s="580"/>
      <c r="B93" s="333" t="s">
        <v>86</v>
      </c>
      <c r="C93" s="68">
        <v>36619</v>
      </c>
      <c r="D93" s="68">
        <v>36619</v>
      </c>
      <c r="E93" s="68">
        <v>11598</v>
      </c>
      <c r="F93" s="68">
        <v>11598</v>
      </c>
      <c r="G93" s="68">
        <v>7303</v>
      </c>
      <c r="H93" s="68">
        <v>7703</v>
      </c>
    </row>
    <row r="94" spans="1:8" ht="13.5" thickBot="1">
      <c r="A94" s="579"/>
      <c r="B94" s="334" t="s">
        <v>502</v>
      </c>
      <c r="C94" s="68">
        <v>34711</v>
      </c>
      <c r="D94" s="68">
        <v>34711</v>
      </c>
      <c r="E94" s="68">
        <v>10883</v>
      </c>
      <c r="F94" s="68">
        <v>10883</v>
      </c>
      <c r="G94" s="68">
        <v>5558</v>
      </c>
      <c r="H94" s="68">
        <v>5558</v>
      </c>
    </row>
    <row r="95" spans="1:8" ht="13.5" thickBot="1">
      <c r="A95" s="572" t="s">
        <v>87</v>
      </c>
      <c r="B95" s="30" t="s">
        <v>88</v>
      </c>
      <c r="C95" s="67">
        <v>141901</v>
      </c>
      <c r="D95" s="67">
        <v>141901</v>
      </c>
      <c r="E95" s="67">
        <v>44799</v>
      </c>
      <c r="F95" s="67">
        <v>44799</v>
      </c>
      <c r="G95" s="67">
        <v>22518</v>
      </c>
      <c r="H95" s="67">
        <v>23138</v>
      </c>
    </row>
    <row r="96" spans="1:8" ht="13.5" thickBot="1">
      <c r="A96" s="573"/>
      <c r="B96" s="1" t="s">
        <v>89</v>
      </c>
      <c r="C96" s="68">
        <v>31306</v>
      </c>
      <c r="D96" s="68">
        <v>32806</v>
      </c>
      <c r="E96" s="68">
        <v>9852</v>
      </c>
      <c r="F96" s="68">
        <v>10003</v>
      </c>
      <c r="G96" s="68">
        <v>13174</v>
      </c>
      <c r="H96" s="68">
        <v>16254</v>
      </c>
    </row>
    <row r="97" spans="1:8" ht="13.5" thickBot="1">
      <c r="A97" s="578" t="s">
        <v>90</v>
      </c>
      <c r="B97" s="8" t="s">
        <v>91</v>
      </c>
      <c r="C97" s="67">
        <v>152065</v>
      </c>
      <c r="D97" s="67">
        <v>152065</v>
      </c>
      <c r="E97" s="67">
        <v>48151</v>
      </c>
      <c r="F97" s="67">
        <v>48151</v>
      </c>
      <c r="G97" s="67">
        <v>46551</v>
      </c>
      <c r="H97" s="67">
        <v>47106</v>
      </c>
    </row>
    <row r="98" spans="1:8" ht="13.5" thickBot="1">
      <c r="A98" s="579"/>
      <c r="B98" s="332" t="s">
        <v>501</v>
      </c>
      <c r="C98" s="67">
        <v>8848</v>
      </c>
      <c r="D98" s="67">
        <v>8848</v>
      </c>
      <c r="E98" s="67">
        <v>2757</v>
      </c>
      <c r="F98" s="67">
        <v>2757</v>
      </c>
      <c r="G98" s="67">
        <v>455</v>
      </c>
      <c r="H98" s="67">
        <v>455</v>
      </c>
    </row>
    <row r="99" spans="1:8" ht="13.5" thickBot="1">
      <c r="A99" s="105" t="s">
        <v>92</v>
      </c>
      <c r="B99" s="1" t="s">
        <v>93</v>
      </c>
      <c r="C99" s="67">
        <v>117591</v>
      </c>
      <c r="D99" s="67">
        <v>117591</v>
      </c>
      <c r="E99" s="67">
        <v>36659</v>
      </c>
      <c r="F99" s="67">
        <v>36659</v>
      </c>
      <c r="G99" s="67">
        <v>84238</v>
      </c>
      <c r="H99" s="67">
        <v>84238</v>
      </c>
    </row>
    <row r="100" spans="1:8" ht="13.5" thickBot="1">
      <c r="A100" s="105" t="s">
        <v>94</v>
      </c>
      <c r="B100" s="1" t="s">
        <v>95</v>
      </c>
      <c r="C100" s="67">
        <v>57008</v>
      </c>
      <c r="D100" s="67">
        <v>57008</v>
      </c>
      <c r="E100" s="67">
        <v>18986</v>
      </c>
      <c r="F100" s="67">
        <v>18986</v>
      </c>
      <c r="G100" s="67">
        <v>67579</v>
      </c>
      <c r="H100" s="67">
        <v>67579</v>
      </c>
    </row>
    <row r="101" spans="1:8" ht="13.5" thickBot="1">
      <c r="A101" s="572" t="s">
        <v>96</v>
      </c>
      <c r="B101" s="30" t="s">
        <v>97</v>
      </c>
      <c r="C101" s="67">
        <v>20175</v>
      </c>
      <c r="D101" s="67">
        <v>21805</v>
      </c>
      <c r="E101" s="67">
        <v>6287</v>
      </c>
      <c r="F101" s="67">
        <v>6766</v>
      </c>
      <c r="G101" s="67">
        <v>20404</v>
      </c>
      <c r="H101" s="67">
        <v>22004</v>
      </c>
    </row>
    <row r="102" spans="1:8" ht="13.5" thickBot="1">
      <c r="A102" s="573"/>
      <c r="B102" s="1" t="s">
        <v>98</v>
      </c>
      <c r="C102" s="68">
        <v>10728</v>
      </c>
      <c r="D102" s="68">
        <v>12115</v>
      </c>
      <c r="E102" s="68">
        <v>3128</v>
      </c>
      <c r="F102" s="68">
        <v>3427</v>
      </c>
      <c r="G102" s="68">
        <v>10265</v>
      </c>
      <c r="H102" s="68">
        <v>11279</v>
      </c>
    </row>
    <row r="103" spans="1:8" ht="13.5" thickBot="1">
      <c r="A103" s="572" t="s">
        <v>99</v>
      </c>
      <c r="B103" s="30" t="s">
        <v>100</v>
      </c>
      <c r="C103" s="67">
        <v>17832</v>
      </c>
      <c r="D103" s="67">
        <v>17832</v>
      </c>
      <c r="E103" s="67">
        <v>5313</v>
      </c>
      <c r="F103" s="67">
        <v>5313</v>
      </c>
      <c r="G103" s="67">
        <v>9041</v>
      </c>
      <c r="H103" s="67">
        <v>9943</v>
      </c>
    </row>
    <row r="104" spans="1:8" ht="13.5" thickBot="1">
      <c r="A104" s="573"/>
      <c r="B104" s="1" t="s">
        <v>101</v>
      </c>
      <c r="C104" s="68">
        <v>10585</v>
      </c>
      <c r="D104" s="68">
        <v>10225</v>
      </c>
      <c r="E104" s="68">
        <v>3197</v>
      </c>
      <c r="F104" s="68">
        <v>3082</v>
      </c>
      <c r="G104" s="68">
        <v>3885</v>
      </c>
      <c r="H104" s="68">
        <v>4360</v>
      </c>
    </row>
    <row r="105" spans="1:8" ht="13.5" thickBot="1">
      <c r="A105" s="105" t="s">
        <v>102</v>
      </c>
      <c r="B105" s="1" t="s">
        <v>103</v>
      </c>
      <c r="C105" s="67">
        <v>166460</v>
      </c>
      <c r="D105" s="67">
        <v>165460</v>
      </c>
      <c r="E105" s="67">
        <v>50831</v>
      </c>
      <c r="F105" s="67">
        <v>50328</v>
      </c>
      <c r="G105" s="67">
        <v>24213</v>
      </c>
      <c r="H105" s="67">
        <v>25916</v>
      </c>
    </row>
    <row r="106" spans="1:8" ht="13.5" thickBot="1">
      <c r="A106" s="105" t="s">
        <v>104</v>
      </c>
      <c r="B106" s="1" t="s">
        <v>106</v>
      </c>
      <c r="C106" s="67">
        <v>19478</v>
      </c>
      <c r="D106" s="67">
        <v>20115</v>
      </c>
      <c r="E106" s="67">
        <v>6081</v>
      </c>
      <c r="F106" s="67">
        <v>6299</v>
      </c>
      <c r="G106" s="67">
        <v>25438</v>
      </c>
      <c r="H106" s="67">
        <v>25438</v>
      </c>
    </row>
    <row r="107" spans="1:8" ht="18" customHeight="1" thickBot="1">
      <c r="A107" s="105" t="s">
        <v>105</v>
      </c>
      <c r="B107" s="1" t="s">
        <v>284</v>
      </c>
      <c r="C107" s="104">
        <v>4769</v>
      </c>
      <c r="D107" s="104">
        <v>4769</v>
      </c>
      <c r="E107" s="104">
        <v>1054</v>
      </c>
      <c r="F107" s="104">
        <v>1054</v>
      </c>
      <c r="G107" s="104">
        <v>878</v>
      </c>
      <c r="H107" s="104">
        <v>878</v>
      </c>
    </row>
    <row r="108" spans="1:8" ht="13.5" thickBot="1">
      <c r="A108" s="105"/>
      <c r="B108" s="42" t="s">
        <v>107</v>
      </c>
      <c r="C108" s="70">
        <f aca="true" t="shared" si="6" ref="C108:H108">SUM(C90:C107)</f>
        <v>1422038</v>
      </c>
      <c r="D108" s="70">
        <f t="shared" si="6"/>
        <v>1425936</v>
      </c>
      <c r="E108" s="70">
        <f t="shared" si="6"/>
        <v>444802</v>
      </c>
      <c r="F108" s="70">
        <f t="shared" si="6"/>
        <v>445148</v>
      </c>
      <c r="G108" s="70">
        <f t="shared" si="6"/>
        <v>622254</v>
      </c>
      <c r="H108" s="70">
        <f t="shared" si="6"/>
        <v>635402</v>
      </c>
    </row>
    <row r="109" spans="1:8" ht="13.5" thickBot="1">
      <c r="A109" s="105" t="s">
        <v>108</v>
      </c>
      <c r="B109" s="1" t="s">
        <v>109</v>
      </c>
      <c r="C109" s="67">
        <v>781764</v>
      </c>
      <c r="D109" s="67">
        <v>781764</v>
      </c>
      <c r="E109" s="67">
        <v>256165</v>
      </c>
      <c r="F109" s="67">
        <v>256165</v>
      </c>
      <c r="G109" s="67">
        <v>503345</v>
      </c>
      <c r="H109" s="67">
        <v>503345</v>
      </c>
    </row>
    <row r="110" spans="1:8" ht="13.5" thickBot="1">
      <c r="A110" s="105"/>
      <c r="B110" s="42" t="s">
        <v>110</v>
      </c>
      <c r="C110" s="71">
        <f aca="true" t="shared" si="7" ref="C110:H110">SUM(C108:C109)</f>
        <v>2203802</v>
      </c>
      <c r="D110" s="71">
        <f t="shared" si="7"/>
        <v>2207700</v>
      </c>
      <c r="E110" s="71">
        <f t="shared" si="7"/>
        <v>700967</v>
      </c>
      <c r="F110" s="71">
        <f t="shared" si="7"/>
        <v>701313</v>
      </c>
      <c r="G110" s="71">
        <f t="shared" si="7"/>
        <v>1125599</v>
      </c>
      <c r="H110" s="71">
        <f t="shared" si="7"/>
        <v>1138747</v>
      </c>
    </row>
    <row r="111" spans="2:8" ht="12.75">
      <c r="B111" s="40"/>
      <c r="C111" s="40"/>
      <c r="D111" s="40"/>
      <c r="E111" s="40"/>
      <c r="F111" s="40"/>
      <c r="G111" s="40"/>
      <c r="H111" s="40"/>
    </row>
    <row r="112" spans="2:8" ht="12.75">
      <c r="B112" s="40"/>
      <c r="C112" s="40"/>
      <c r="D112" s="40"/>
      <c r="E112" s="40"/>
      <c r="F112" s="40"/>
      <c r="G112" s="40"/>
      <c r="H112" s="40"/>
    </row>
    <row r="113" spans="2:8" ht="12.75">
      <c r="B113" s="40"/>
      <c r="C113" s="40"/>
      <c r="D113" s="40"/>
      <c r="E113" s="40"/>
      <c r="F113" s="40"/>
      <c r="G113" s="40"/>
      <c r="H113" s="40"/>
    </row>
    <row r="114" spans="2:8" ht="12.75">
      <c r="B114" s="40"/>
      <c r="C114" s="40"/>
      <c r="D114" s="40"/>
      <c r="E114" s="40"/>
      <c r="F114" s="40"/>
      <c r="G114" s="40"/>
      <c r="H114" s="40"/>
    </row>
    <row r="115" spans="2:8" ht="12.75">
      <c r="B115" s="40"/>
      <c r="C115" s="40"/>
      <c r="D115" s="40"/>
      <c r="E115" s="40"/>
      <c r="F115" s="40"/>
      <c r="G115" s="40"/>
      <c r="H115" s="40"/>
    </row>
    <row r="116" spans="2:8" ht="12.75">
      <c r="B116" s="40"/>
      <c r="C116" s="40"/>
      <c r="D116" s="40"/>
      <c r="E116" s="40"/>
      <c r="F116" s="40"/>
      <c r="G116" s="40"/>
      <c r="H116" s="40"/>
    </row>
    <row r="117" spans="2:8" ht="13.5" thickBot="1">
      <c r="B117" s="40" t="s">
        <v>43</v>
      </c>
      <c r="C117" s="40"/>
      <c r="D117" s="40"/>
      <c r="E117" s="40"/>
      <c r="F117" s="40"/>
      <c r="G117" s="40"/>
      <c r="H117" s="40"/>
    </row>
    <row r="118" spans="1:8" ht="16.5" thickBot="1">
      <c r="A118" s="3"/>
      <c r="B118" s="41"/>
      <c r="C118" s="574" t="s">
        <v>118</v>
      </c>
      <c r="D118" s="575"/>
      <c r="E118" s="574" t="s">
        <v>119</v>
      </c>
      <c r="F118" s="575"/>
      <c r="G118" s="574" t="s">
        <v>120</v>
      </c>
      <c r="H118" s="576"/>
    </row>
    <row r="119" spans="1:8" ht="26.25" thickBot="1">
      <c r="A119" s="449" t="s">
        <v>80</v>
      </c>
      <c r="B119" s="462" t="s">
        <v>81</v>
      </c>
      <c r="C119" s="462" t="s">
        <v>652</v>
      </c>
      <c r="D119" s="462" t="s">
        <v>591</v>
      </c>
      <c r="E119" s="462" t="s">
        <v>652</v>
      </c>
      <c r="F119" s="462" t="s">
        <v>592</v>
      </c>
      <c r="G119" s="462" t="s">
        <v>652</v>
      </c>
      <c r="H119" s="462" t="s">
        <v>591</v>
      </c>
    </row>
    <row r="120" spans="1:8" ht="26.25" thickBot="1">
      <c r="A120" s="105" t="s">
        <v>5</v>
      </c>
      <c r="B120" s="1" t="s">
        <v>82</v>
      </c>
      <c r="C120" s="67">
        <v>1140</v>
      </c>
      <c r="D120" s="67">
        <v>1140</v>
      </c>
      <c r="E120" s="68">
        <v>0</v>
      </c>
      <c r="F120" s="68">
        <v>0</v>
      </c>
      <c r="G120" s="67">
        <v>0</v>
      </c>
      <c r="H120" s="67">
        <v>0</v>
      </c>
    </row>
    <row r="121" spans="1:8" ht="26.25" thickBot="1">
      <c r="A121" s="105" t="s">
        <v>9</v>
      </c>
      <c r="B121" s="1" t="s">
        <v>83</v>
      </c>
      <c r="C121" s="67">
        <v>4000</v>
      </c>
      <c r="D121" s="67">
        <v>4000</v>
      </c>
      <c r="E121" s="68">
        <v>0</v>
      </c>
      <c r="F121" s="68">
        <v>0</v>
      </c>
      <c r="G121" s="67">
        <v>28500</v>
      </c>
      <c r="H121" s="67">
        <v>28500</v>
      </c>
    </row>
    <row r="122" spans="1:8" ht="13.5" thickBot="1">
      <c r="A122" s="578" t="s">
        <v>84</v>
      </c>
      <c r="B122" s="30" t="s">
        <v>85</v>
      </c>
      <c r="C122" s="67">
        <v>5105</v>
      </c>
      <c r="D122" s="67">
        <v>5105</v>
      </c>
      <c r="E122" s="68">
        <v>0</v>
      </c>
      <c r="F122" s="68">
        <v>0</v>
      </c>
      <c r="G122" s="67">
        <v>0</v>
      </c>
      <c r="H122" s="67">
        <v>0</v>
      </c>
    </row>
    <row r="123" spans="1:8" ht="13.5" thickBot="1">
      <c r="A123" s="580"/>
      <c r="B123" s="333" t="s">
        <v>86</v>
      </c>
      <c r="C123" s="68"/>
      <c r="D123" s="68"/>
      <c r="E123" s="68">
        <v>0</v>
      </c>
      <c r="F123" s="68">
        <v>0</v>
      </c>
      <c r="G123" s="68">
        <v>807</v>
      </c>
      <c r="H123" s="68">
        <v>807</v>
      </c>
    </row>
    <row r="124" spans="1:8" ht="13.5" thickBot="1">
      <c r="A124" s="579"/>
      <c r="B124" s="334" t="s">
        <v>502</v>
      </c>
      <c r="C124" s="68">
        <v>635</v>
      </c>
      <c r="D124" s="68">
        <v>635</v>
      </c>
      <c r="E124" s="68">
        <v>0</v>
      </c>
      <c r="F124" s="68">
        <v>0</v>
      </c>
      <c r="G124" s="68">
        <v>0</v>
      </c>
      <c r="H124" s="68">
        <v>0</v>
      </c>
    </row>
    <row r="125" spans="1:8" ht="13.5" thickBot="1">
      <c r="A125" s="572" t="s">
        <v>87</v>
      </c>
      <c r="B125" s="30" t="s">
        <v>88</v>
      </c>
      <c r="C125" s="67">
        <v>1990</v>
      </c>
      <c r="D125" s="67">
        <v>1990</v>
      </c>
      <c r="E125" s="68">
        <v>750</v>
      </c>
      <c r="F125" s="68">
        <v>750</v>
      </c>
      <c r="G125" s="67">
        <v>563</v>
      </c>
      <c r="H125" s="67">
        <v>863</v>
      </c>
    </row>
    <row r="126" spans="1:8" ht="13.5" thickBot="1">
      <c r="A126" s="573"/>
      <c r="B126" s="1" t="s">
        <v>89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168</v>
      </c>
    </row>
    <row r="127" spans="1:8" ht="13.5" thickBot="1">
      <c r="A127" s="578" t="s">
        <v>90</v>
      </c>
      <c r="B127" s="8" t="s">
        <v>91</v>
      </c>
      <c r="C127" s="67">
        <v>0</v>
      </c>
      <c r="D127" s="67">
        <v>0</v>
      </c>
      <c r="E127" s="68">
        <v>15</v>
      </c>
      <c r="F127" s="68">
        <v>15</v>
      </c>
      <c r="G127" s="67">
        <v>864</v>
      </c>
      <c r="H127" s="67">
        <v>864</v>
      </c>
    </row>
    <row r="128" spans="1:8" ht="13.5" thickBot="1">
      <c r="A128" s="579"/>
      <c r="B128" s="332" t="s">
        <v>501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</row>
    <row r="129" spans="1:8" ht="13.5" thickBot="1">
      <c r="A129" s="105" t="s">
        <v>92</v>
      </c>
      <c r="B129" s="1" t="s">
        <v>93</v>
      </c>
      <c r="C129" s="67">
        <v>350</v>
      </c>
      <c r="D129" s="67">
        <v>350</v>
      </c>
      <c r="E129" s="68">
        <v>120</v>
      </c>
      <c r="F129" s="68">
        <v>120</v>
      </c>
      <c r="G129" s="67">
        <v>528</v>
      </c>
      <c r="H129" s="67">
        <v>528</v>
      </c>
    </row>
    <row r="130" spans="1:8" ht="13.5" thickBot="1">
      <c r="A130" s="105" t="s">
        <v>94</v>
      </c>
      <c r="B130" s="1" t="s">
        <v>95</v>
      </c>
      <c r="C130" s="67">
        <v>0</v>
      </c>
      <c r="D130" s="67">
        <v>0</v>
      </c>
      <c r="E130" s="68">
        <v>0</v>
      </c>
      <c r="F130" s="68">
        <v>0</v>
      </c>
      <c r="G130" s="67">
        <v>1160</v>
      </c>
      <c r="H130" s="67">
        <v>1160</v>
      </c>
    </row>
    <row r="131" spans="1:8" ht="13.5" thickBot="1">
      <c r="A131" s="572" t="s">
        <v>96</v>
      </c>
      <c r="B131" s="30" t="s">
        <v>97</v>
      </c>
      <c r="C131" s="67">
        <v>0</v>
      </c>
      <c r="D131" s="67">
        <v>0</v>
      </c>
      <c r="E131" s="68">
        <v>0</v>
      </c>
      <c r="F131" s="68">
        <v>0</v>
      </c>
      <c r="G131" s="67">
        <v>3607</v>
      </c>
      <c r="H131" s="67">
        <v>3357</v>
      </c>
    </row>
    <row r="132" spans="1:8" ht="13.5" thickBot="1">
      <c r="A132" s="573"/>
      <c r="B132" s="1" t="s">
        <v>98</v>
      </c>
      <c r="C132" s="67">
        <v>0</v>
      </c>
      <c r="D132" s="67">
        <v>0</v>
      </c>
      <c r="E132" s="68">
        <v>0</v>
      </c>
      <c r="F132" s="68">
        <v>0</v>
      </c>
      <c r="G132" s="68">
        <v>300</v>
      </c>
      <c r="H132" s="68"/>
    </row>
    <row r="133" spans="1:8" ht="13.5" thickBot="1">
      <c r="A133" s="572" t="s">
        <v>99</v>
      </c>
      <c r="B133" s="30" t="s">
        <v>100</v>
      </c>
      <c r="C133" s="67">
        <v>0</v>
      </c>
      <c r="D133" s="67">
        <v>0</v>
      </c>
      <c r="E133" s="68">
        <v>0</v>
      </c>
      <c r="F133" s="68">
        <v>0</v>
      </c>
      <c r="G133" s="67">
        <v>650</v>
      </c>
      <c r="H133" s="67">
        <v>650</v>
      </c>
    </row>
    <row r="134" spans="1:8" ht="13.5" thickBot="1">
      <c r="A134" s="573"/>
      <c r="B134" s="1" t="s">
        <v>101</v>
      </c>
      <c r="C134" s="67">
        <v>0</v>
      </c>
      <c r="D134" s="67">
        <v>0</v>
      </c>
      <c r="E134" s="68">
        <v>0</v>
      </c>
      <c r="F134" s="68">
        <v>0</v>
      </c>
      <c r="G134" s="68">
        <v>0</v>
      </c>
      <c r="H134" s="68">
        <v>0</v>
      </c>
    </row>
    <row r="135" spans="1:8" ht="13.5" thickBot="1">
      <c r="A135" s="105" t="s">
        <v>102</v>
      </c>
      <c r="B135" s="1" t="s">
        <v>103</v>
      </c>
      <c r="C135" s="67">
        <v>0</v>
      </c>
      <c r="D135" s="67">
        <v>0</v>
      </c>
      <c r="E135" s="68">
        <v>0</v>
      </c>
      <c r="F135" s="68">
        <v>0</v>
      </c>
      <c r="G135" s="67">
        <v>657</v>
      </c>
      <c r="H135" s="67">
        <v>730</v>
      </c>
    </row>
    <row r="136" spans="1:8" ht="13.5" thickBot="1">
      <c r="A136" s="105" t="s">
        <v>104</v>
      </c>
      <c r="B136" s="1" t="s">
        <v>106</v>
      </c>
      <c r="C136" s="67">
        <v>0</v>
      </c>
      <c r="D136" s="67">
        <v>0</v>
      </c>
      <c r="E136" s="68">
        <v>0</v>
      </c>
      <c r="F136" s="68">
        <v>0</v>
      </c>
      <c r="G136" s="67">
        <v>0</v>
      </c>
      <c r="H136" s="67">
        <v>18174</v>
      </c>
    </row>
    <row r="137" spans="1:8" ht="15" customHeight="1" thickBot="1">
      <c r="A137" s="105" t="s">
        <v>105</v>
      </c>
      <c r="B137" s="1" t="s">
        <v>284</v>
      </c>
      <c r="C137" s="67">
        <v>0</v>
      </c>
      <c r="D137" s="67">
        <v>0</v>
      </c>
      <c r="E137" s="68">
        <v>1321</v>
      </c>
      <c r="F137" s="68">
        <v>1321</v>
      </c>
      <c r="G137" s="104">
        <v>124055</v>
      </c>
      <c r="H137" s="104">
        <v>124055</v>
      </c>
    </row>
    <row r="138" spans="1:8" ht="13.5" thickBot="1">
      <c r="A138" s="105"/>
      <c r="B138" s="42" t="s">
        <v>107</v>
      </c>
      <c r="C138" s="70">
        <f aca="true" t="shared" si="8" ref="C138:H138">SUM(C120:C137)</f>
        <v>13220</v>
      </c>
      <c r="D138" s="70">
        <f t="shared" si="8"/>
        <v>13220</v>
      </c>
      <c r="E138" s="70">
        <f t="shared" si="8"/>
        <v>2206</v>
      </c>
      <c r="F138" s="70">
        <f t="shared" si="8"/>
        <v>2206</v>
      </c>
      <c r="G138" s="70">
        <f t="shared" si="8"/>
        <v>161691</v>
      </c>
      <c r="H138" s="70">
        <f t="shared" si="8"/>
        <v>179856</v>
      </c>
    </row>
    <row r="139" spans="1:8" ht="13.5" thickBot="1">
      <c r="A139" s="105" t="s">
        <v>108</v>
      </c>
      <c r="B139" s="1" t="s">
        <v>109</v>
      </c>
      <c r="C139" s="67">
        <v>0</v>
      </c>
      <c r="D139" s="67">
        <v>0</v>
      </c>
      <c r="E139" s="68">
        <v>0</v>
      </c>
      <c r="F139" s="68">
        <v>0</v>
      </c>
      <c r="G139" s="67">
        <v>750</v>
      </c>
      <c r="H139" s="67">
        <v>750</v>
      </c>
    </row>
    <row r="140" spans="1:8" ht="13.5" thickBot="1">
      <c r="A140" s="105"/>
      <c r="B140" s="42" t="s">
        <v>110</v>
      </c>
      <c r="C140" s="71">
        <f aca="true" t="shared" si="9" ref="C140:H140">SUM(C138:C139)</f>
        <v>13220</v>
      </c>
      <c r="D140" s="71">
        <f t="shared" si="9"/>
        <v>13220</v>
      </c>
      <c r="E140" s="71">
        <f t="shared" si="9"/>
        <v>2206</v>
      </c>
      <c r="F140" s="71">
        <f t="shared" si="9"/>
        <v>2206</v>
      </c>
      <c r="G140" s="71">
        <f t="shared" si="9"/>
        <v>162441</v>
      </c>
      <c r="H140" s="71">
        <f t="shared" si="9"/>
        <v>180606</v>
      </c>
    </row>
    <row r="141" spans="2:8" ht="12.75">
      <c r="B141" s="40"/>
      <c r="C141" s="40"/>
      <c r="D141" s="40"/>
      <c r="E141" s="40"/>
      <c r="F141" s="40"/>
      <c r="G141" s="40"/>
      <c r="H141" s="40"/>
    </row>
    <row r="142" spans="2:8" ht="12.75">
      <c r="B142" s="40"/>
      <c r="C142" s="40"/>
      <c r="D142" s="40"/>
      <c r="E142" s="40"/>
      <c r="F142" s="40"/>
      <c r="G142" s="40"/>
      <c r="H142" s="40"/>
    </row>
    <row r="143" spans="2:8" ht="12.75">
      <c r="B143" s="40"/>
      <c r="C143" s="40"/>
      <c r="D143" s="40"/>
      <c r="E143" s="40"/>
      <c r="F143" s="40"/>
      <c r="G143" s="40"/>
      <c r="H143" s="40"/>
    </row>
    <row r="144" spans="2:8" ht="12.75">
      <c r="B144" s="40"/>
      <c r="C144" s="40"/>
      <c r="D144" s="40"/>
      <c r="E144" s="40"/>
      <c r="F144" s="40"/>
      <c r="G144" s="40"/>
      <c r="H144" s="40"/>
    </row>
    <row r="145" spans="2:8" ht="12.75">
      <c r="B145" s="40"/>
      <c r="C145" s="40"/>
      <c r="D145" s="40"/>
      <c r="E145" s="40"/>
      <c r="F145" s="40"/>
      <c r="G145" s="40"/>
      <c r="H145" s="40"/>
    </row>
    <row r="146" spans="2:8" ht="12.75">
      <c r="B146" s="40"/>
      <c r="C146" s="40"/>
      <c r="D146" s="40"/>
      <c r="E146" s="40"/>
      <c r="F146" s="40"/>
      <c r="G146" s="40"/>
      <c r="H146" s="40"/>
    </row>
    <row r="147" spans="2:8" ht="13.5" thickBot="1">
      <c r="B147" s="40" t="s">
        <v>43</v>
      </c>
      <c r="C147" s="40"/>
      <c r="D147" s="40"/>
      <c r="E147" s="40"/>
      <c r="F147" s="40"/>
      <c r="G147" s="40"/>
      <c r="H147" s="40"/>
    </row>
    <row r="148" spans="1:8" ht="16.5" thickBot="1">
      <c r="A148" s="3"/>
      <c r="B148" s="41"/>
      <c r="C148" s="574" t="s">
        <v>121</v>
      </c>
      <c r="D148" s="575"/>
      <c r="E148" s="574" t="s">
        <v>122</v>
      </c>
      <c r="F148" s="575"/>
      <c r="G148" s="574" t="s">
        <v>123</v>
      </c>
      <c r="H148" s="576"/>
    </row>
    <row r="149" spans="1:8" ht="26.25" thickBot="1">
      <c r="A149" s="449" t="s">
        <v>80</v>
      </c>
      <c r="B149" s="462" t="s">
        <v>81</v>
      </c>
      <c r="C149" s="462" t="s">
        <v>652</v>
      </c>
      <c r="D149" s="462" t="s">
        <v>591</v>
      </c>
      <c r="E149" s="462" t="s">
        <v>652</v>
      </c>
      <c r="F149" s="462" t="s">
        <v>592</v>
      </c>
      <c r="G149" s="462" t="s">
        <v>652</v>
      </c>
      <c r="H149" s="462" t="s">
        <v>591</v>
      </c>
    </row>
    <row r="150" spans="1:8" ht="26.25" thickBot="1">
      <c r="A150" s="105" t="s">
        <v>5</v>
      </c>
      <c r="B150" s="1" t="s">
        <v>82</v>
      </c>
      <c r="C150" s="67">
        <v>8880</v>
      </c>
      <c r="D150" s="67">
        <v>11597</v>
      </c>
      <c r="E150" s="67">
        <v>0</v>
      </c>
      <c r="F150" s="67">
        <v>0</v>
      </c>
      <c r="G150" s="68">
        <f aca="true" t="shared" si="10" ref="G150:H167">C90+E90+G90+C120+E120+G120+C150+E150</f>
        <v>243997</v>
      </c>
      <c r="H150" s="68">
        <f t="shared" si="10"/>
        <v>244357</v>
      </c>
    </row>
    <row r="151" spans="1:8" ht="26.25" thickBot="1">
      <c r="A151" s="105" t="s">
        <v>9</v>
      </c>
      <c r="B151" s="1" t="s">
        <v>83</v>
      </c>
      <c r="C151" s="67">
        <v>2676</v>
      </c>
      <c r="D151" s="67">
        <v>2676</v>
      </c>
      <c r="E151" s="67">
        <v>0</v>
      </c>
      <c r="F151" s="67">
        <v>0</v>
      </c>
      <c r="G151" s="68">
        <f t="shared" si="10"/>
        <v>586308</v>
      </c>
      <c r="H151" s="68">
        <f t="shared" si="10"/>
        <v>586846</v>
      </c>
    </row>
    <row r="152" spans="1:8" ht="13.5" thickBot="1">
      <c r="A152" s="578" t="s">
        <v>84</v>
      </c>
      <c r="B152" s="30" t="s">
        <v>85</v>
      </c>
      <c r="C152" s="67">
        <v>0</v>
      </c>
      <c r="D152" s="67">
        <v>0</v>
      </c>
      <c r="E152" s="67">
        <v>0</v>
      </c>
      <c r="F152" s="67">
        <v>0</v>
      </c>
      <c r="G152" s="68">
        <f t="shared" si="10"/>
        <v>277938</v>
      </c>
      <c r="H152" s="68">
        <f t="shared" si="10"/>
        <v>282477</v>
      </c>
    </row>
    <row r="153" spans="1:8" ht="13.5" thickBot="1">
      <c r="A153" s="580"/>
      <c r="B153" s="333" t="s">
        <v>86</v>
      </c>
      <c r="C153" s="68">
        <v>0</v>
      </c>
      <c r="D153" s="68">
        <v>0</v>
      </c>
      <c r="E153" s="67">
        <v>0</v>
      </c>
      <c r="F153" s="67">
        <v>0</v>
      </c>
      <c r="G153" s="68">
        <f t="shared" si="10"/>
        <v>56327</v>
      </c>
      <c r="H153" s="68">
        <f t="shared" si="10"/>
        <v>56727</v>
      </c>
    </row>
    <row r="154" spans="1:8" ht="13.5" thickBot="1">
      <c r="A154" s="579"/>
      <c r="B154" s="334" t="s">
        <v>502</v>
      </c>
      <c r="C154" s="68">
        <v>0</v>
      </c>
      <c r="D154" s="68">
        <v>0</v>
      </c>
      <c r="E154" s="68">
        <v>0</v>
      </c>
      <c r="F154" s="68">
        <v>0</v>
      </c>
      <c r="G154" s="68">
        <f t="shared" si="10"/>
        <v>51787</v>
      </c>
      <c r="H154" s="68">
        <f t="shared" si="10"/>
        <v>51787</v>
      </c>
    </row>
    <row r="155" spans="1:8" ht="13.5" thickBot="1">
      <c r="A155" s="572" t="s">
        <v>87</v>
      </c>
      <c r="B155" s="30" t="s">
        <v>88</v>
      </c>
      <c r="C155" s="67">
        <v>127</v>
      </c>
      <c r="D155" s="67"/>
      <c r="E155" s="67">
        <v>0</v>
      </c>
      <c r="F155" s="67">
        <v>0</v>
      </c>
      <c r="G155" s="68">
        <f t="shared" si="10"/>
        <v>212648</v>
      </c>
      <c r="H155" s="68">
        <f t="shared" si="10"/>
        <v>213441</v>
      </c>
    </row>
    <row r="156" spans="1:8" ht="13.5" thickBot="1">
      <c r="A156" s="573"/>
      <c r="B156" s="1" t="s">
        <v>89</v>
      </c>
      <c r="C156" s="68">
        <v>0</v>
      </c>
      <c r="D156" s="68">
        <v>0</v>
      </c>
      <c r="E156" s="67">
        <v>0</v>
      </c>
      <c r="F156" s="67">
        <v>0</v>
      </c>
      <c r="G156" s="68">
        <f t="shared" si="10"/>
        <v>54332</v>
      </c>
      <c r="H156" s="68">
        <f t="shared" si="10"/>
        <v>59231</v>
      </c>
    </row>
    <row r="157" spans="1:8" ht="13.5" thickBot="1">
      <c r="A157" s="578" t="s">
        <v>90</v>
      </c>
      <c r="B157" s="8" t="s">
        <v>91</v>
      </c>
      <c r="C157" s="68">
        <v>0</v>
      </c>
      <c r="D157" s="68">
        <v>0</v>
      </c>
      <c r="E157" s="67">
        <v>0</v>
      </c>
      <c r="F157" s="67">
        <v>0</v>
      </c>
      <c r="G157" s="68">
        <f t="shared" si="10"/>
        <v>247646</v>
      </c>
      <c r="H157" s="68">
        <f t="shared" si="10"/>
        <v>248201</v>
      </c>
    </row>
    <row r="158" spans="1:8" ht="13.5" thickBot="1">
      <c r="A158" s="579"/>
      <c r="B158" s="332" t="s">
        <v>501</v>
      </c>
      <c r="C158" s="68">
        <v>0</v>
      </c>
      <c r="D158" s="68">
        <v>0</v>
      </c>
      <c r="E158" s="67">
        <v>0</v>
      </c>
      <c r="F158" s="67">
        <v>0</v>
      </c>
      <c r="G158" s="68">
        <f t="shared" si="10"/>
        <v>12060</v>
      </c>
      <c r="H158" s="68">
        <f t="shared" si="10"/>
        <v>12060</v>
      </c>
    </row>
    <row r="159" spans="1:8" ht="13.5" thickBot="1">
      <c r="A159" s="105" t="s">
        <v>92</v>
      </c>
      <c r="B159" s="1" t="s">
        <v>93</v>
      </c>
      <c r="C159" s="68">
        <v>0</v>
      </c>
      <c r="D159" s="68">
        <v>0</v>
      </c>
      <c r="E159" s="67">
        <v>0</v>
      </c>
      <c r="F159" s="67">
        <v>0</v>
      </c>
      <c r="G159" s="68">
        <f t="shared" si="10"/>
        <v>239486</v>
      </c>
      <c r="H159" s="68">
        <f t="shared" si="10"/>
        <v>239486</v>
      </c>
    </row>
    <row r="160" spans="1:8" ht="13.5" thickBot="1">
      <c r="A160" s="105" t="s">
        <v>94</v>
      </c>
      <c r="B160" s="1" t="s">
        <v>95</v>
      </c>
      <c r="C160" s="68">
        <v>0</v>
      </c>
      <c r="D160" s="68">
        <v>0</v>
      </c>
      <c r="E160" s="67">
        <v>0</v>
      </c>
      <c r="F160" s="67">
        <v>0</v>
      </c>
      <c r="G160" s="68">
        <f t="shared" si="10"/>
        <v>144733</v>
      </c>
      <c r="H160" s="68">
        <f t="shared" si="10"/>
        <v>144733</v>
      </c>
    </row>
    <row r="161" spans="1:8" ht="13.5" thickBot="1">
      <c r="A161" s="572" t="s">
        <v>96</v>
      </c>
      <c r="B161" s="30" t="s">
        <v>97</v>
      </c>
      <c r="C161" s="68">
        <v>4008</v>
      </c>
      <c r="D161" s="68">
        <v>4008</v>
      </c>
      <c r="E161" s="67">
        <v>0</v>
      </c>
      <c r="F161" s="67">
        <v>0</v>
      </c>
      <c r="G161" s="68">
        <f t="shared" si="10"/>
        <v>54481</v>
      </c>
      <c r="H161" s="68">
        <f t="shared" si="10"/>
        <v>57940</v>
      </c>
    </row>
    <row r="162" spans="1:8" ht="13.5" thickBot="1">
      <c r="A162" s="573"/>
      <c r="B162" s="1" t="s">
        <v>98</v>
      </c>
      <c r="C162" s="68">
        <v>0</v>
      </c>
      <c r="D162" s="68">
        <v>0</v>
      </c>
      <c r="E162" s="67">
        <v>0</v>
      </c>
      <c r="F162" s="67">
        <v>0</v>
      </c>
      <c r="G162" s="68">
        <f t="shared" si="10"/>
        <v>24421</v>
      </c>
      <c r="H162" s="68">
        <f t="shared" si="10"/>
        <v>26821</v>
      </c>
    </row>
    <row r="163" spans="1:8" ht="13.5" thickBot="1">
      <c r="A163" s="572" t="s">
        <v>99</v>
      </c>
      <c r="B163" s="30" t="s">
        <v>100</v>
      </c>
      <c r="C163" s="68">
        <v>950</v>
      </c>
      <c r="D163" s="68">
        <v>950</v>
      </c>
      <c r="E163" s="67">
        <v>0</v>
      </c>
      <c r="F163" s="67">
        <v>0</v>
      </c>
      <c r="G163" s="68">
        <f t="shared" si="10"/>
        <v>33786</v>
      </c>
      <c r="H163" s="68">
        <f t="shared" si="10"/>
        <v>34688</v>
      </c>
    </row>
    <row r="164" spans="1:8" ht="13.5" thickBot="1">
      <c r="A164" s="573"/>
      <c r="B164" s="1" t="s">
        <v>101</v>
      </c>
      <c r="C164" s="68">
        <v>0</v>
      </c>
      <c r="D164" s="68">
        <v>0</v>
      </c>
      <c r="E164" s="67">
        <v>0</v>
      </c>
      <c r="F164" s="67">
        <v>0</v>
      </c>
      <c r="G164" s="68">
        <f t="shared" si="10"/>
        <v>17667</v>
      </c>
      <c r="H164" s="68">
        <f t="shared" si="10"/>
        <v>17667</v>
      </c>
    </row>
    <row r="165" spans="1:8" ht="13.5" thickBot="1">
      <c r="A165" s="105" t="s">
        <v>102</v>
      </c>
      <c r="B165" s="1" t="s">
        <v>103</v>
      </c>
      <c r="C165" s="67">
        <v>170</v>
      </c>
      <c r="D165" s="67">
        <v>97</v>
      </c>
      <c r="E165" s="67">
        <v>0</v>
      </c>
      <c r="F165" s="67">
        <v>0</v>
      </c>
      <c r="G165" s="68">
        <f t="shared" si="10"/>
        <v>242331</v>
      </c>
      <c r="H165" s="68">
        <f t="shared" si="10"/>
        <v>242531</v>
      </c>
    </row>
    <row r="166" spans="1:8" ht="13.5" thickBot="1">
      <c r="A166" s="105" t="s">
        <v>104</v>
      </c>
      <c r="B166" s="1" t="s">
        <v>106</v>
      </c>
      <c r="C166" s="68">
        <v>0</v>
      </c>
      <c r="D166" s="68">
        <v>0</v>
      </c>
      <c r="E166" s="67">
        <v>0</v>
      </c>
      <c r="F166" s="67">
        <v>0</v>
      </c>
      <c r="G166" s="68">
        <f t="shared" si="10"/>
        <v>50997</v>
      </c>
      <c r="H166" s="68">
        <f t="shared" si="10"/>
        <v>70026</v>
      </c>
    </row>
    <row r="167" spans="1:8" ht="16.5" customHeight="1" thickBot="1">
      <c r="A167" s="105" t="s">
        <v>105</v>
      </c>
      <c r="B167" s="1" t="s">
        <v>284</v>
      </c>
      <c r="C167" s="68">
        <v>0</v>
      </c>
      <c r="D167" s="68">
        <v>0</v>
      </c>
      <c r="E167" s="67">
        <v>0</v>
      </c>
      <c r="F167" s="67">
        <v>0</v>
      </c>
      <c r="G167" s="68">
        <f t="shared" si="10"/>
        <v>132077</v>
      </c>
      <c r="H167" s="68">
        <f t="shared" si="10"/>
        <v>132077</v>
      </c>
    </row>
    <row r="168" spans="1:8" ht="13.5" thickBot="1">
      <c r="A168" s="105"/>
      <c r="B168" s="42" t="s">
        <v>107</v>
      </c>
      <c r="C168" s="70">
        <f aca="true" t="shared" si="11" ref="C168:H168">SUM(C150:C167)</f>
        <v>16811</v>
      </c>
      <c r="D168" s="70">
        <f t="shared" si="11"/>
        <v>19328</v>
      </c>
      <c r="E168" s="70">
        <f t="shared" si="11"/>
        <v>0</v>
      </c>
      <c r="F168" s="70">
        <f t="shared" si="11"/>
        <v>0</v>
      </c>
      <c r="G168" s="70">
        <f t="shared" si="11"/>
        <v>2683022</v>
      </c>
      <c r="H168" s="70">
        <f t="shared" si="11"/>
        <v>2721096</v>
      </c>
    </row>
    <row r="169" spans="1:8" ht="13.5" thickBot="1">
      <c r="A169" s="105" t="s">
        <v>108</v>
      </c>
      <c r="B169" s="1" t="s">
        <v>109</v>
      </c>
      <c r="C169" s="67">
        <v>0</v>
      </c>
      <c r="D169" s="67">
        <v>0</v>
      </c>
      <c r="E169" s="67">
        <v>0</v>
      </c>
      <c r="F169" s="67">
        <v>0</v>
      </c>
      <c r="G169" s="68">
        <f>C109+E109+G109+C139+E139+G139+C169+E169</f>
        <v>1542024</v>
      </c>
      <c r="H169" s="68">
        <f>D109+F109+H109+D139+F139+H139+D169+F169</f>
        <v>1542024</v>
      </c>
    </row>
    <row r="170" spans="1:8" ht="13.5" thickBot="1">
      <c r="A170" s="105"/>
      <c r="B170" s="42" t="s">
        <v>110</v>
      </c>
      <c r="C170" s="71">
        <f aca="true" t="shared" si="12" ref="C170:H170">SUM(C168:C169)</f>
        <v>16811</v>
      </c>
      <c r="D170" s="71">
        <f t="shared" si="12"/>
        <v>19328</v>
      </c>
      <c r="E170" s="71">
        <f t="shared" si="12"/>
        <v>0</v>
      </c>
      <c r="F170" s="71">
        <f t="shared" si="12"/>
        <v>0</v>
      </c>
      <c r="G170" s="71">
        <f t="shared" si="12"/>
        <v>4225046</v>
      </c>
      <c r="H170" s="71">
        <f t="shared" si="12"/>
        <v>4263120</v>
      </c>
    </row>
    <row r="179" ht="15.75">
      <c r="A179" s="102"/>
    </row>
    <row r="180" ht="15.75">
      <c r="A180" s="103"/>
    </row>
    <row r="181" ht="15.75">
      <c r="A181" s="43"/>
    </row>
    <row r="182" ht="15.75">
      <c r="A182" s="43"/>
    </row>
    <row r="183" ht="12.75">
      <c r="A183" s="577"/>
    </row>
    <row r="184" ht="12.75">
      <c r="A184" s="577"/>
    </row>
    <row r="185" ht="12.75">
      <c r="A185" s="577"/>
    </row>
    <row r="186" ht="12.75">
      <c r="A186" s="577"/>
    </row>
    <row r="187" ht="15.75">
      <c r="A187" s="43"/>
    </row>
    <row r="188" ht="15.75">
      <c r="A188" s="43"/>
    </row>
    <row r="189" ht="15.75">
      <c r="A189" s="43"/>
    </row>
    <row r="190" ht="12.75">
      <c r="A190" s="577"/>
    </row>
    <row r="191" ht="12.75">
      <c r="A191" s="577"/>
    </row>
    <row r="192" ht="12.75">
      <c r="A192" s="577"/>
    </row>
    <row r="193" ht="12.75">
      <c r="A193" s="577"/>
    </row>
    <row r="194" ht="15.75">
      <c r="A194" s="43"/>
    </row>
    <row r="195" ht="15.75">
      <c r="A195" s="43"/>
    </row>
    <row r="196" ht="15.75">
      <c r="A196" s="43"/>
    </row>
    <row r="197" ht="15.75">
      <c r="A197" s="43"/>
    </row>
    <row r="198" ht="15.75">
      <c r="A198" s="43"/>
    </row>
    <row r="199" ht="12.75">
      <c r="A199" s="17"/>
    </row>
    <row r="200" ht="12.75">
      <c r="A200" s="17"/>
    </row>
  </sheetData>
  <sheetProtection/>
  <mergeCells count="53">
    <mergeCell ref="A62:A64"/>
    <mergeCell ref="A92:A94"/>
    <mergeCell ref="A122:A124"/>
    <mergeCell ref="A152:A154"/>
    <mergeCell ref="A14:A15"/>
    <mergeCell ref="A39:A40"/>
    <mergeCell ref="A97:A98"/>
    <mergeCell ref="B1:H1"/>
    <mergeCell ref="B3:H3"/>
    <mergeCell ref="C88:D88"/>
    <mergeCell ref="E88:F88"/>
    <mergeCell ref="G88:H88"/>
    <mergeCell ref="A95:A96"/>
    <mergeCell ref="A43:A44"/>
    <mergeCell ref="A45:A46"/>
    <mergeCell ref="A73:A74"/>
    <mergeCell ref="E30:F30"/>
    <mergeCell ref="G30:H30"/>
    <mergeCell ref="A37:A38"/>
    <mergeCell ref="E5:F5"/>
    <mergeCell ref="A12:A13"/>
    <mergeCell ref="A18:A19"/>
    <mergeCell ref="A20:A21"/>
    <mergeCell ref="A9:A11"/>
    <mergeCell ref="A34:A36"/>
    <mergeCell ref="A190:A191"/>
    <mergeCell ref="A192:A193"/>
    <mergeCell ref="C5:D5"/>
    <mergeCell ref="C30:D30"/>
    <mergeCell ref="C58:D58"/>
    <mergeCell ref="A65:A66"/>
    <mergeCell ref="A183:A184"/>
    <mergeCell ref="A185:A186"/>
    <mergeCell ref="A71:A72"/>
    <mergeCell ref="A67:A68"/>
    <mergeCell ref="A2:H2"/>
    <mergeCell ref="A161:A162"/>
    <mergeCell ref="A125:A126"/>
    <mergeCell ref="A131:A132"/>
    <mergeCell ref="A133:A134"/>
    <mergeCell ref="A101:A102"/>
    <mergeCell ref="A103:A104"/>
    <mergeCell ref="C148:D148"/>
    <mergeCell ref="C118:D118"/>
    <mergeCell ref="G5:H5"/>
    <mergeCell ref="A163:A164"/>
    <mergeCell ref="E148:F148"/>
    <mergeCell ref="G148:H148"/>
    <mergeCell ref="A155:A156"/>
    <mergeCell ref="E118:F118"/>
    <mergeCell ref="G118:H118"/>
    <mergeCell ref="A127:A128"/>
    <mergeCell ref="A157:A158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rowBreaks count="2" manualBreakCount="2">
    <brk id="86" max="255" man="1"/>
    <brk id="11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1.140625" style="0" customWidth="1"/>
    <col min="4" max="4" width="10.140625" style="0" customWidth="1"/>
    <col min="6" max="6" width="12.00390625" style="0" bestFit="1" customWidth="1"/>
  </cols>
  <sheetData>
    <row r="1" spans="1:4" ht="15.75">
      <c r="A1" s="586" t="s">
        <v>269</v>
      </c>
      <c r="B1" s="586"/>
      <c r="C1" s="586"/>
      <c r="D1" s="586"/>
    </row>
    <row r="2" spans="1:4" ht="12.75">
      <c r="A2" s="562" t="s">
        <v>656</v>
      </c>
      <c r="B2" s="562"/>
      <c r="C2" s="562"/>
      <c r="D2" s="562"/>
    </row>
    <row r="3" spans="1:4" ht="16.5" thickBot="1">
      <c r="A3" s="587" t="s">
        <v>283</v>
      </c>
      <c r="B3" s="587"/>
      <c r="C3" s="587"/>
      <c r="D3" s="587"/>
    </row>
    <row r="4" spans="1:4" ht="17.25" thickBot="1" thickTop="1">
      <c r="A4" s="55"/>
      <c r="B4" s="55"/>
      <c r="C4" s="55"/>
      <c r="D4" s="55"/>
    </row>
    <row r="5" spans="1:4" ht="31.5" customHeight="1" thickTop="1">
      <c r="A5" s="464" t="s">
        <v>124</v>
      </c>
      <c r="B5" s="584" t="s">
        <v>1</v>
      </c>
      <c r="C5" s="584" t="s">
        <v>652</v>
      </c>
      <c r="D5" s="584" t="s">
        <v>593</v>
      </c>
    </row>
    <row r="6" spans="1:4" ht="36.75" customHeight="1" thickBot="1">
      <c r="A6" s="465" t="s">
        <v>125</v>
      </c>
      <c r="B6" s="585"/>
      <c r="C6" s="585"/>
      <c r="D6" s="585"/>
    </row>
    <row r="7" spans="1:6" ht="15" customHeight="1">
      <c r="A7" s="46" t="s">
        <v>126</v>
      </c>
      <c r="B7" s="47" t="s">
        <v>127</v>
      </c>
      <c r="C7" s="325">
        <v>257356</v>
      </c>
      <c r="D7" s="325">
        <v>258416</v>
      </c>
      <c r="E7" s="331"/>
      <c r="F7" s="331"/>
    </row>
    <row r="8" spans="1:6" ht="15" customHeight="1">
      <c r="A8" s="48" t="s">
        <v>128</v>
      </c>
      <c r="B8" s="49" t="s">
        <v>129</v>
      </c>
      <c r="C8" s="85">
        <v>73113</v>
      </c>
      <c r="D8" s="85">
        <v>73453</v>
      </c>
      <c r="E8" s="331"/>
      <c r="F8" s="331"/>
    </row>
    <row r="9" spans="1:6" ht="15" customHeight="1">
      <c r="A9" s="48" t="s">
        <v>22</v>
      </c>
      <c r="B9" s="49" t="s">
        <v>130</v>
      </c>
      <c r="C9" s="85">
        <f>SUM(C11:C49)-C25</f>
        <v>470622</v>
      </c>
      <c r="D9" s="85">
        <f>SUM(D11:D49)-D25</f>
        <v>469862</v>
      </c>
      <c r="E9" s="331"/>
      <c r="F9" s="331"/>
    </row>
    <row r="10" spans="1:5" ht="15" customHeight="1">
      <c r="A10" s="581"/>
      <c r="B10" s="50" t="s">
        <v>131</v>
      </c>
      <c r="C10" s="87"/>
      <c r="D10" s="87"/>
      <c r="E10" s="331"/>
    </row>
    <row r="11" spans="1:4" ht="15" customHeight="1">
      <c r="A11" s="582"/>
      <c r="B11" s="51" t="s">
        <v>132</v>
      </c>
      <c r="C11" s="87">
        <v>300</v>
      </c>
      <c r="D11" s="87">
        <v>300</v>
      </c>
    </row>
    <row r="12" spans="1:4" ht="15" customHeight="1">
      <c r="A12" s="582"/>
      <c r="B12" s="51" t="s">
        <v>133</v>
      </c>
      <c r="C12" s="87">
        <v>5810</v>
      </c>
      <c r="D12" s="87">
        <v>6160</v>
      </c>
    </row>
    <row r="13" spans="1:4" ht="15" customHeight="1">
      <c r="A13" s="582"/>
      <c r="B13" s="51" t="s">
        <v>494</v>
      </c>
      <c r="C13" s="87">
        <v>300</v>
      </c>
      <c r="D13" s="87">
        <v>335</v>
      </c>
    </row>
    <row r="14" spans="1:5" ht="15" customHeight="1">
      <c r="A14" s="582"/>
      <c r="B14" s="51" t="s">
        <v>495</v>
      </c>
      <c r="C14" s="87">
        <v>1500</v>
      </c>
      <c r="D14" s="87">
        <v>1500</v>
      </c>
      <c r="E14" s="331"/>
    </row>
    <row r="15" spans="1:5" ht="15" customHeight="1">
      <c r="A15" s="582"/>
      <c r="B15" s="51" t="s">
        <v>496</v>
      </c>
      <c r="C15" s="87">
        <v>1100</v>
      </c>
      <c r="D15" s="87">
        <v>1100</v>
      </c>
      <c r="E15" s="331"/>
    </row>
    <row r="16" spans="1:5" ht="15" customHeight="1">
      <c r="A16" s="582"/>
      <c r="B16" s="51" t="s">
        <v>134</v>
      </c>
      <c r="C16" s="87">
        <v>4000</v>
      </c>
      <c r="D16" s="87">
        <v>4000</v>
      </c>
      <c r="E16" s="331"/>
    </row>
    <row r="17" spans="1:4" ht="15" customHeight="1">
      <c r="A17" s="582"/>
      <c r="B17" s="51" t="s">
        <v>135</v>
      </c>
      <c r="C17" s="87">
        <v>13612</v>
      </c>
      <c r="D17" s="87">
        <v>13612</v>
      </c>
    </row>
    <row r="18" spans="1:4" ht="15" customHeight="1">
      <c r="A18" s="582"/>
      <c r="B18" s="51" t="s">
        <v>136</v>
      </c>
      <c r="C18" s="87">
        <v>450</v>
      </c>
      <c r="D18" s="87">
        <v>450</v>
      </c>
    </row>
    <row r="19" spans="1:5" ht="15" customHeight="1">
      <c r="A19" s="582"/>
      <c r="B19" s="51" t="s">
        <v>137</v>
      </c>
      <c r="C19" s="87">
        <v>2296</v>
      </c>
      <c r="D19" s="87">
        <v>3046</v>
      </c>
      <c r="E19" s="335"/>
    </row>
    <row r="20" spans="1:4" ht="15" customHeight="1">
      <c r="A20" s="582"/>
      <c r="B20" s="51" t="s">
        <v>497</v>
      </c>
      <c r="C20" s="87">
        <v>7735</v>
      </c>
      <c r="D20" s="87">
        <v>7735</v>
      </c>
    </row>
    <row r="21" spans="1:7" ht="15" customHeight="1">
      <c r="A21" s="582"/>
      <c r="B21" s="51" t="s">
        <v>498</v>
      </c>
      <c r="C21" s="87">
        <v>800</v>
      </c>
      <c r="D21" s="87">
        <v>800</v>
      </c>
      <c r="E21" s="331"/>
      <c r="F21" s="331"/>
      <c r="G21" s="331"/>
    </row>
    <row r="22" spans="1:4" ht="15" customHeight="1">
      <c r="A22" s="582"/>
      <c r="B22" s="51" t="s">
        <v>138</v>
      </c>
      <c r="C22" s="87">
        <v>42184</v>
      </c>
      <c r="D22" s="87">
        <v>46884</v>
      </c>
    </row>
    <row r="23" spans="1:4" ht="15" customHeight="1">
      <c r="A23" s="582"/>
      <c r="B23" s="51" t="s">
        <v>139</v>
      </c>
      <c r="C23" s="87">
        <v>31000</v>
      </c>
      <c r="D23" s="87">
        <v>40800</v>
      </c>
    </row>
    <row r="24" spans="1:4" ht="15" customHeight="1">
      <c r="A24" s="582"/>
      <c r="B24" s="51" t="s">
        <v>140</v>
      </c>
      <c r="C24" s="87">
        <v>6000</v>
      </c>
      <c r="D24" s="87">
        <v>6000</v>
      </c>
    </row>
    <row r="25" spans="1:4" ht="15" customHeight="1">
      <c r="A25" s="582"/>
      <c r="B25" s="326" t="s">
        <v>500</v>
      </c>
      <c r="C25" s="87">
        <v>1200</v>
      </c>
      <c r="D25" s="87">
        <v>1200</v>
      </c>
    </row>
    <row r="26" spans="1:4" ht="15" customHeight="1">
      <c r="A26" s="582"/>
      <c r="B26" s="51" t="s">
        <v>141</v>
      </c>
      <c r="C26" s="87">
        <v>2800</v>
      </c>
      <c r="D26" s="87">
        <v>2950</v>
      </c>
    </row>
    <row r="27" spans="1:4" ht="15" customHeight="1">
      <c r="A27" s="582"/>
      <c r="B27" s="51" t="s">
        <v>142</v>
      </c>
      <c r="C27" s="87">
        <v>21000</v>
      </c>
      <c r="D27" s="87">
        <v>23000</v>
      </c>
    </row>
    <row r="28" spans="1:4" ht="26.25" customHeight="1">
      <c r="A28" s="582"/>
      <c r="B28" s="51" t="s">
        <v>527</v>
      </c>
      <c r="C28" s="87">
        <v>24000</v>
      </c>
      <c r="D28" s="87">
        <v>24000</v>
      </c>
    </row>
    <row r="29" spans="1:4" ht="15" customHeight="1">
      <c r="A29" s="582"/>
      <c r="B29" s="51" t="s">
        <v>143</v>
      </c>
      <c r="C29" s="87">
        <v>600</v>
      </c>
      <c r="D29" s="87">
        <v>600</v>
      </c>
    </row>
    <row r="30" spans="1:4" ht="15" customHeight="1">
      <c r="A30" s="582"/>
      <c r="B30" s="51" t="s">
        <v>144</v>
      </c>
      <c r="C30" s="87">
        <v>4200</v>
      </c>
      <c r="D30" s="87">
        <v>4650</v>
      </c>
    </row>
    <row r="31" spans="1:4" ht="42" customHeight="1">
      <c r="A31" s="582"/>
      <c r="B31" s="51" t="s">
        <v>504</v>
      </c>
      <c r="C31" s="87">
        <v>76177</v>
      </c>
      <c r="D31" s="87">
        <v>76177</v>
      </c>
    </row>
    <row r="32" spans="1:4" ht="15" customHeight="1">
      <c r="A32" s="582"/>
      <c r="B32" s="51" t="s">
        <v>146</v>
      </c>
      <c r="C32" s="87">
        <v>3600</v>
      </c>
      <c r="D32" s="87">
        <v>3600</v>
      </c>
    </row>
    <row r="33" spans="1:4" ht="15" customHeight="1">
      <c r="A33" s="582"/>
      <c r="B33" s="51" t="s">
        <v>147</v>
      </c>
      <c r="C33" s="87">
        <v>700</v>
      </c>
      <c r="D33" s="87">
        <v>700</v>
      </c>
    </row>
    <row r="34" spans="1:4" ht="15" customHeight="1">
      <c r="A34" s="582"/>
      <c r="B34" s="51" t="s">
        <v>148</v>
      </c>
      <c r="C34" s="87">
        <v>4000</v>
      </c>
      <c r="D34" s="87">
        <v>4700</v>
      </c>
    </row>
    <row r="35" spans="1:4" ht="15" customHeight="1">
      <c r="A35" s="582"/>
      <c r="B35" s="51" t="s">
        <v>149</v>
      </c>
      <c r="C35" s="87">
        <v>1400</v>
      </c>
      <c r="D35" s="87">
        <v>1400</v>
      </c>
    </row>
    <row r="36" spans="1:4" ht="15" customHeight="1">
      <c r="A36" s="582"/>
      <c r="B36" s="51" t="s">
        <v>150</v>
      </c>
      <c r="C36" s="87">
        <v>33000</v>
      </c>
      <c r="D36" s="87">
        <v>33850</v>
      </c>
    </row>
    <row r="37" spans="1:4" ht="27" customHeight="1">
      <c r="A37" s="582"/>
      <c r="B37" s="51" t="s">
        <v>507</v>
      </c>
      <c r="C37" s="87">
        <v>8207</v>
      </c>
      <c r="D37" s="87">
        <v>8357</v>
      </c>
    </row>
    <row r="38" spans="1:4" ht="27.75" customHeight="1">
      <c r="A38" s="582"/>
      <c r="B38" s="51" t="s">
        <v>499</v>
      </c>
      <c r="C38" s="87">
        <v>70000</v>
      </c>
      <c r="D38" s="87">
        <v>36272</v>
      </c>
    </row>
    <row r="39" spans="1:4" ht="15" customHeight="1">
      <c r="A39" s="582"/>
      <c r="B39" s="51" t="s">
        <v>151</v>
      </c>
      <c r="C39" s="87">
        <v>65000</v>
      </c>
      <c r="D39" s="87">
        <v>74000</v>
      </c>
    </row>
    <row r="40" spans="1:4" ht="15" customHeight="1">
      <c r="A40" s="582"/>
      <c r="B40" s="51" t="s">
        <v>152</v>
      </c>
      <c r="C40" s="87">
        <v>11000</v>
      </c>
      <c r="D40" s="87">
        <v>11000</v>
      </c>
    </row>
    <row r="41" spans="1:4" ht="15" customHeight="1">
      <c r="A41" s="582"/>
      <c r="B41" s="51" t="s">
        <v>505</v>
      </c>
      <c r="C41" s="87">
        <v>10000</v>
      </c>
      <c r="D41" s="87">
        <v>10000</v>
      </c>
    </row>
    <row r="42" spans="1:4" ht="15" customHeight="1">
      <c r="A42" s="582"/>
      <c r="B42" s="51" t="s">
        <v>506</v>
      </c>
      <c r="C42" s="87">
        <v>600</v>
      </c>
      <c r="D42" s="87">
        <v>1050</v>
      </c>
    </row>
    <row r="43" spans="1:4" ht="15" customHeight="1">
      <c r="A43" s="582"/>
      <c r="B43" s="51" t="s">
        <v>153</v>
      </c>
      <c r="C43" s="87">
        <v>310</v>
      </c>
      <c r="D43" s="87"/>
    </row>
    <row r="44" spans="1:4" ht="15" customHeight="1">
      <c r="A44" s="582"/>
      <c r="B44" s="51" t="s">
        <v>154</v>
      </c>
      <c r="C44" s="87">
        <v>400</v>
      </c>
      <c r="D44" s="87">
        <v>400</v>
      </c>
    </row>
    <row r="45" spans="1:4" ht="15" customHeight="1">
      <c r="A45" s="582"/>
      <c r="B45" s="51" t="s">
        <v>155</v>
      </c>
      <c r="C45" s="87">
        <v>2010</v>
      </c>
      <c r="D45" s="87">
        <v>1560</v>
      </c>
    </row>
    <row r="46" spans="1:4" ht="15" customHeight="1">
      <c r="A46" s="582"/>
      <c r="B46" s="51" t="s">
        <v>156</v>
      </c>
      <c r="C46" s="87">
        <v>0</v>
      </c>
      <c r="D46" s="87">
        <v>0</v>
      </c>
    </row>
    <row r="47" spans="1:4" ht="15" customHeight="1">
      <c r="A47" s="582"/>
      <c r="B47" s="51" t="s">
        <v>157</v>
      </c>
      <c r="C47" s="87">
        <v>157</v>
      </c>
      <c r="D47" s="87">
        <v>157</v>
      </c>
    </row>
    <row r="48" spans="1:4" ht="27" customHeight="1">
      <c r="A48" s="582"/>
      <c r="B48" s="51" t="s">
        <v>584</v>
      </c>
      <c r="C48" s="87">
        <v>13874</v>
      </c>
      <c r="D48" s="87">
        <v>18217</v>
      </c>
    </row>
    <row r="49" spans="1:4" ht="15" customHeight="1">
      <c r="A49" s="582"/>
      <c r="B49" s="51" t="s">
        <v>158</v>
      </c>
      <c r="C49" s="87">
        <v>500</v>
      </c>
      <c r="D49" s="87">
        <v>500</v>
      </c>
    </row>
    <row r="50" spans="1:4" ht="15" customHeight="1">
      <c r="A50" s="583"/>
      <c r="B50" s="51"/>
      <c r="C50" s="87"/>
      <c r="D50" s="87"/>
    </row>
    <row r="51" spans="1:4" ht="15" customHeight="1">
      <c r="A51" s="48" t="s">
        <v>26</v>
      </c>
      <c r="B51" s="52" t="s">
        <v>159</v>
      </c>
      <c r="C51" s="85">
        <f>C54+C59+C60+C61+C62+C63+C64+C65+C67+C87+C88</f>
        <v>123004</v>
      </c>
      <c r="D51" s="85">
        <f>D54+D59+D60+D61+D62+D63+D64+D65+D67+D87</f>
        <v>122954</v>
      </c>
    </row>
    <row r="52" spans="1:4" ht="15" customHeight="1">
      <c r="A52" s="581"/>
      <c r="B52" s="53" t="s">
        <v>160</v>
      </c>
      <c r="C52" s="87"/>
      <c r="D52" s="87"/>
    </row>
    <row r="53" spans="1:4" ht="15" customHeight="1">
      <c r="A53" s="582"/>
      <c r="B53" s="50"/>
      <c r="C53" s="87"/>
      <c r="D53" s="87"/>
    </row>
    <row r="54" spans="1:4" ht="15" customHeight="1">
      <c r="A54" s="582"/>
      <c r="B54" s="54" t="s">
        <v>161</v>
      </c>
      <c r="C54" s="88">
        <v>6120</v>
      </c>
      <c r="D54" s="88">
        <v>6120</v>
      </c>
    </row>
    <row r="55" spans="1:4" ht="15" customHeight="1">
      <c r="A55" s="582"/>
      <c r="B55" s="51" t="s">
        <v>162</v>
      </c>
      <c r="C55" s="87">
        <v>1960</v>
      </c>
      <c r="D55" s="87">
        <v>1960</v>
      </c>
    </row>
    <row r="56" spans="1:4" ht="15" customHeight="1">
      <c r="A56" s="582"/>
      <c r="B56" s="51" t="s">
        <v>163</v>
      </c>
      <c r="C56" s="87">
        <v>2690</v>
      </c>
      <c r="D56" s="87">
        <v>2690</v>
      </c>
    </row>
    <row r="57" spans="1:4" ht="15" customHeight="1">
      <c r="A57" s="582"/>
      <c r="B57" s="51" t="s">
        <v>528</v>
      </c>
      <c r="C57" s="87">
        <v>196</v>
      </c>
      <c r="D57" s="87">
        <v>196</v>
      </c>
    </row>
    <row r="58" spans="1:4" ht="15" customHeight="1">
      <c r="A58" s="582"/>
      <c r="B58" s="51"/>
      <c r="C58" s="87"/>
      <c r="D58" s="87"/>
    </row>
    <row r="59" spans="1:4" ht="15" customHeight="1">
      <c r="A59" s="582"/>
      <c r="B59" s="51" t="s">
        <v>164</v>
      </c>
      <c r="C59" s="87">
        <v>1170</v>
      </c>
      <c r="D59" s="87">
        <v>1170</v>
      </c>
    </row>
    <row r="60" spans="1:4" ht="15" customHeight="1">
      <c r="A60" s="582"/>
      <c r="B60" s="51" t="s">
        <v>165</v>
      </c>
      <c r="C60" s="87">
        <v>2940</v>
      </c>
      <c r="D60" s="87">
        <v>2940</v>
      </c>
    </row>
    <row r="61" spans="1:4" ht="15" customHeight="1">
      <c r="A61" s="582"/>
      <c r="B61" s="51" t="s">
        <v>166</v>
      </c>
      <c r="C61" s="87">
        <v>290</v>
      </c>
      <c r="D61" s="87">
        <v>290</v>
      </c>
    </row>
    <row r="62" spans="1:4" ht="15" customHeight="1">
      <c r="A62" s="582"/>
      <c r="B62" s="51" t="s">
        <v>167</v>
      </c>
      <c r="C62" s="87">
        <v>170</v>
      </c>
      <c r="D62" s="87">
        <v>170</v>
      </c>
    </row>
    <row r="63" spans="1:4" ht="15" customHeight="1">
      <c r="A63" s="582"/>
      <c r="B63" s="51" t="s">
        <v>168</v>
      </c>
      <c r="C63" s="87">
        <v>2940</v>
      </c>
      <c r="D63" s="87">
        <v>2940</v>
      </c>
    </row>
    <row r="64" spans="1:4" ht="15" customHeight="1">
      <c r="A64" s="582"/>
      <c r="B64" s="51" t="s">
        <v>169</v>
      </c>
      <c r="C64" s="87">
        <v>69587</v>
      </c>
      <c r="D64" s="87">
        <v>69587</v>
      </c>
    </row>
    <row r="65" spans="1:4" ht="15" customHeight="1">
      <c r="A65" s="582"/>
      <c r="B65" s="51" t="s">
        <v>170</v>
      </c>
      <c r="C65" s="87">
        <v>1270</v>
      </c>
      <c r="D65" s="87">
        <v>1270</v>
      </c>
    </row>
    <row r="66" spans="1:4" ht="15" customHeight="1">
      <c r="A66" s="582"/>
      <c r="B66" s="51"/>
      <c r="C66" s="87"/>
      <c r="D66" s="87"/>
    </row>
    <row r="67" spans="1:4" ht="15" customHeight="1">
      <c r="A67" s="582"/>
      <c r="B67" s="54" t="s">
        <v>171</v>
      </c>
      <c r="C67" s="88">
        <f>SUM(C68:C85)</f>
        <v>37887</v>
      </c>
      <c r="D67" s="88">
        <f>SUM(D68:D85)</f>
        <v>37837</v>
      </c>
    </row>
    <row r="68" spans="1:4" ht="15" customHeight="1">
      <c r="A68" s="582"/>
      <c r="B68" s="50" t="s">
        <v>172</v>
      </c>
      <c r="C68" s="87">
        <v>10450</v>
      </c>
      <c r="D68" s="87">
        <v>10450</v>
      </c>
    </row>
    <row r="69" spans="1:4" ht="15" customHeight="1">
      <c r="A69" s="582"/>
      <c r="B69" s="50" t="s">
        <v>173</v>
      </c>
      <c r="C69" s="87">
        <v>4900</v>
      </c>
      <c r="D69" s="87">
        <v>4900</v>
      </c>
    </row>
    <row r="70" spans="1:4" ht="15" customHeight="1">
      <c r="A70" s="582"/>
      <c r="B70" s="50" t="s">
        <v>174</v>
      </c>
      <c r="C70" s="87"/>
      <c r="D70" s="87"/>
    </row>
    <row r="71" spans="1:4" ht="15" customHeight="1">
      <c r="A71" s="582"/>
      <c r="B71" s="51" t="s">
        <v>192</v>
      </c>
      <c r="C71" s="87">
        <v>3130</v>
      </c>
      <c r="D71" s="87">
        <v>3130</v>
      </c>
    </row>
    <row r="72" spans="1:4" ht="15" customHeight="1">
      <c r="A72" s="582"/>
      <c r="B72" s="51" t="s">
        <v>193</v>
      </c>
      <c r="C72" s="87">
        <v>12740</v>
      </c>
      <c r="D72" s="87">
        <v>12740</v>
      </c>
    </row>
    <row r="73" spans="1:4" ht="15" customHeight="1">
      <c r="A73" s="582"/>
      <c r="B73" s="51" t="s">
        <v>194</v>
      </c>
      <c r="C73" s="87">
        <v>3430</v>
      </c>
      <c r="D73" s="87">
        <v>3430</v>
      </c>
    </row>
    <row r="74" spans="1:4" ht="15" customHeight="1">
      <c r="A74" s="582"/>
      <c r="B74" s="51" t="s">
        <v>195</v>
      </c>
      <c r="C74" s="87">
        <v>340</v>
      </c>
      <c r="D74" s="87">
        <v>340</v>
      </c>
    </row>
    <row r="75" spans="1:4" ht="15" customHeight="1">
      <c r="A75" s="582"/>
      <c r="B75" s="51" t="s">
        <v>196</v>
      </c>
      <c r="C75" s="87">
        <v>93</v>
      </c>
      <c r="D75" s="87">
        <v>93</v>
      </c>
    </row>
    <row r="76" spans="1:4" ht="15" customHeight="1">
      <c r="A76" s="582"/>
      <c r="B76" s="51" t="s">
        <v>197</v>
      </c>
      <c r="C76" s="87">
        <v>585</v>
      </c>
      <c r="D76" s="87">
        <v>585</v>
      </c>
    </row>
    <row r="77" spans="1:4" ht="15" customHeight="1">
      <c r="A77" s="582"/>
      <c r="B77" s="50" t="s">
        <v>198</v>
      </c>
      <c r="C77" s="87">
        <v>98</v>
      </c>
      <c r="D77" s="87">
        <v>98</v>
      </c>
    </row>
    <row r="78" spans="1:4" ht="15" customHeight="1">
      <c r="A78" s="582"/>
      <c r="B78" s="50" t="s">
        <v>199</v>
      </c>
      <c r="C78" s="87">
        <v>98</v>
      </c>
      <c r="D78" s="87">
        <v>98</v>
      </c>
    </row>
    <row r="79" spans="1:4" ht="15" customHeight="1">
      <c r="A79" s="582"/>
      <c r="B79" s="51" t="s">
        <v>200</v>
      </c>
      <c r="C79" s="87">
        <v>135</v>
      </c>
      <c r="D79" s="87">
        <v>135</v>
      </c>
    </row>
    <row r="80" spans="1:4" ht="15" customHeight="1">
      <c r="A80" s="582"/>
      <c r="B80" s="50" t="s">
        <v>201</v>
      </c>
      <c r="C80" s="87">
        <v>740</v>
      </c>
      <c r="D80" s="87">
        <v>740</v>
      </c>
    </row>
    <row r="81" spans="1:4" ht="15" customHeight="1">
      <c r="A81" s="582"/>
      <c r="B81" s="50" t="s">
        <v>202</v>
      </c>
      <c r="C81" s="87">
        <v>200</v>
      </c>
      <c r="D81" s="87">
        <v>200</v>
      </c>
    </row>
    <row r="82" spans="1:4" ht="15" customHeight="1">
      <c r="A82" s="582"/>
      <c r="B82" s="50" t="s">
        <v>203</v>
      </c>
      <c r="C82" s="87">
        <v>98</v>
      </c>
      <c r="D82" s="87">
        <v>98</v>
      </c>
    </row>
    <row r="83" spans="1:4" ht="15" customHeight="1">
      <c r="A83" s="582"/>
      <c r="B83" s="50" t="s">
        <v>204</v>
      </c>
      <c r="C83" s="87">
        <v>93</v>
      </c>
      <c r="D83" s="87">
        <v>93</v>
      </c>
    </row>
    <row r="84" spans="1:4" ht="15" customHeight="1">
      <c r="A84" s="582"/>
      <c r="B84" s="50" t="s">
        <v>205</v>
      </c>
      <c r="C84" s="87">
        <v>600</v>
      </c>
      <c r="D84" s="87">
        <v>600</v>
      </c>
    </row>
    <row r="85" spans="1:4" ht="15" customHeight="1">
      <c r="A85" s="582"/>
      <c r="B85" s="50" t="s">
        <v>206</v>
      </c>
      <c r="C85" s="87">
        <v>157</v>
      </c>
      <c r="D85" s="87">
        <v>107</v>
      </c>
    </row>
    <row r="86" spans="1:4" ht="15" customHeight="1">
      <c r="A86" s="582"/>
      <c r="B86" s="50"/>
      <c r="C86" s="87"/>
      <c r="D86" s="87"/>
    </row>
    <row r="87" spans="1:5" ht="15" customHeight="1">
      <c r="A87" s="582"/>
      <c r="B87" s="50" t="s">
        <v>175</v>
      </c>
      <c r="C87" s="87">
        <v>630</v>
      </c>
      <c r="D87" s="87">
        <v>630</v>
      </c>
      <c r="E87" s="331"/>
    </row>
    <row r="88" spans="1:4" ht="15" customHeight="1">
      <c r="A88" s="582"/>
      <c r="B88" s="56"/>
      <c r="C88" s="522"/>
      <c r="D88" s="522"/>
    </row>
    <row r="89" spans="1:4" ht="15" customHeight="1">
      <c r="A89" s="582"/>
      <c r="B89" s="57"/>
      <c r="C89" s="523"/>
      <c r="D89" s="523"/>
    </row>
    <row r="90" spans="1:4" ht="15" customHeight="1">
      <c r="A90" s="583"/>
      <c r="B90" s="58"/>
      <c r="C90" s="524"/>
      <c r="D90" s="524"/>
    </row>
    <row r="91" spans="1:4" ht="15" customHeight="1">
      <c r="A91" s="48" t="s">
        <v>33</v>
      </c>
      <c r="B91" s="52" t="s">
        <v>176</v>
      </c>
      <c r="C91" s="85">
        <f>SUM(C92:C106)</f>
        <v>85889</v>
      </c>
      <c r="D91" s="85">
        <f>SUM(D92:D106)</f>
        <v>85889</v>
      </c>
    </row>
    <row r="92" spans="1:4" ht="15" customHeight="1">
      <c r="A92" s="581"/>
      <c r="B92" s="50" t="s">
        <v>177</v>
      </c>
      <c r="C92" s="87">
        <v>250</v>
      </c>
      <c r="D92" s="87">
        <v>250</v>
      </c>
    </row>
    <row r="93" spans="1:4" ht="15" customHeight="1">
      <c r="A93" s="582"/>
      <c r="B93" s="51" t="s">
        <v>178</v>
      </c>
      <c r="C93" s="87">
        <v>34000</v>
      </c>
      <c r="D93" s="87">
        <v>34000</v>
      </c>
    </row>
    <row r="94" spans="1:4" ht="15" customHeight="1">
      <c r="A94" s="582"/>
      <c r="B94" s="51" t="s">
        <v>179</v>
      </c>
      <c r="C94" s="87">
        <v>9339</v>
      </c>
      <c r="D94" s="87">
        <v>9339</v>
      </c>
    </row>
    <row r="95" spans="1:4" ht="15" customHeight="1">
      <c r="A95" s="582"/>
      <c r="B95" s="51" t="s">
        <v>180</v>
      </c>
      <c r="C95" s="87">
        <v>2600</v>
      </c>
      <c r="D95" s="87">
        <v>2600</v>
      </c>
    </row>
    <row r="96" spans="1:4" ht="15" customHeight="1">
      <c r="A96" s="582"/>
      <c r="B96" s="51" t="s">
        <v>181</v>
      </c>
      <c r="C96" s="87">
        <v>2200</v>
      </c>
      <c r="D96" s="87">
        <v>2200</v>
      </c>
    </row>
    <row r="97" spans="1:4" ht="15" customHeight="1">
      <c r="A97" s="582"/>
      <c r="B97" s="51" t="s">
        <v>182</v>
      </c>
      <c r="C97" s="87">
        <v>1100</v>
      </c>
      <c r="D97" s="87">
        <v>1100</v>
      </c>
    </row>
    <row r="98" spans="1:4" ht="15" customHeight="1">
      <c r="A98" s="582"/>
      <c r="B98" s="51" t="s">
        <v>183</v>
      </c>
      <c r="C98" s="87">
        <v>2400</v>
      </c>
      <c r="D98" s="87">
        <v>2400</v>
      </c>
    </row>
    <row r="99" spans="1:4" ht="15" customHeight="1">
      <c r="A99" s="582"/>
      <c r="B99" s="51" t="s">
        <v>184</v>
      </c>
      <c r="C99" s="87">
        <v>1600</v>
      </c>
      <c r="D99" s="87">
        <v>1600</v>
      </c>
    </row>
    <row r="100" spans="1:4" ht="15" customHeight="1">
      <c r="A100" s="582"/>
      <c r="B100" s="51" t="s">
        <v>185</v>
      </c>
      <c r="C100" s="87">
        <v>2000</v>
      </c>
      <c r="D100" s="87">
        <v>2000</v>
      </c>
    </row>
    <row r="101" spans="1:4" ht="15" customHeight="1">
      <c r="A101" s="582"/>
      <c r="B101" s="51" t="s">
        <v>186</v>
      </c>
      <c r="C101" s="87">
        <v>4000</v>
      </c>
      <c r="D101" s="87">
        <v>4000</v>
      </c>
    </row>
    <row r="102" spans="1:4" ht="15" customHeight="1">
      <c r="A102" s="582"/>
      <c r="B102" s="51" t="s">
        <v>187</v>
      </c>
      <c r="C102" s="87">
        <v>13700</v>
      </c>
      <c r="D102" s="87">
        <v>13700</v>
      </c>
    </row>
    <row r="103" spans="1:4" ht="15" customHeight="1">
      <c r="A103" s="582"/>
      <c r="B103" s="51" t="s">
        <v>188</v>
      </c>
      <c r="C103" s="87">
        <v>1500</v>
      </c>
      <c r="D103" s="87">
        <v>1500</v>
      </c>
    </row>
    <row r="104" spans="1:4" ht="15" customHeight="1">
      <c r="A104" s="582"/>
      <c r="B104" s="51" t="s">
        <v>189</v>
      </c>
      <c r="C104" s="525">
        <v>7000</v>
      </c>
      <c r="D104" s="525">
        <v>7000</v>
      </c>
    </row>
    <row r="105" spans="1:4" ht="15" customHeight="1">
      <c r="A105" s="582"/>
      <c r="B105" s="51" t="s">
        <v>190</v>
      </c>
      <c r="C105" s="87">
        <v>1200</v>
      </c>
      <c r="D105" s="87">
        <v>1200</v>
      </c>
    </row>
    <row r="106" spans="1:4" ht="15" customHeight="1">
      <c r="A106" s="582"/>
      <c r="B106" s="51" t="s">
        <v>191</v>
      </c>
      <c r="C106" s="87">
        <v>3000</v>
      </c>
      <c r="D106" s="87">
        <v>3000</v>
      </c>
    </row>
    <row r="107" spans="1:4" ht="15" customHeight="1">
      <c r="A107" s="4"/>
      <c r="B107" s="5"/>
      <c r="C107" s="5"/>
      <c r="D107" s="5"/>
    </row>
    <row r="108" spans="1:5" ht="15" customHeight="1">
      <c r="A108" s="4"/>
      <c r="B108" s="5"/>
      <c r="C108" s="59"/>
      <c r="D108" s="59"/>
      <c r="E108" s="17"/>
    </row>
    <row r="109" spans="1:4" ht="15" customHeight="1">
      <c r="A109" s="4"/>
      <c r="B109" s="5"/>
      <c r="C109" s="5"/>
      <c r="D109" s="5"/>
    </row>
    <row r="110" spans="1:4" ht="15" customHeight="1">
      <c r="A110" s="4"/>
      <c r="B110" s="5"/>
      <c r="C110" s="5"/>
      <c r="D110" s="5"/>
    </row>
    <row r="111" spans="1:4" ht="15" customHeight="1">
      <c r="A111" s="4"/>
      <c r="B111" s="5"/>
      <c r="C111" s="5"/>
      <c r="D111" s="5"/>
    </row>
    <row r="112" spans="1:4" ht="15" customHeight="1">
      <c r="A112" s="4"/>
      <c r="B112" s="5"/>
      <c r="C112" s="5"/>
      <c r="D112" s="5"/>
    </row>
    <row r="113" spans="1:4" ht="15" customHeight="1">
      <c r="A113" s="4"/>
      <c r="B113" s="5"/>
      <c r="C113" s="5"/>
      <c r="D113" s="5"/>
    </row>
  </sheetData>
  <sheetProtection/>
  <mergeCells count="9">
    <mergeCell ref="A92:A106"/>
    <mergeCell ref="A52:A90"/>
    <mergeCell ref="A10:A50"/>
    <mergeCell ref="B5:B6"/>
    <mergeCell ref="A1:D1"/>
    <mergeCell ref="A3:D3"/>
    <mergeCell ref="C5:C6"/>
    <mergeCell ref="D5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421875" style="0" customWidth="1"/>
    <col min="2" max="2" width="60.57421875" style="0" customWidth="1"/>
    <col min="3" max="3" width="10.7109375" style="0" customWidth="1"/>
    <col min="4" max="4" width="12.28125" style="0" customWidth="1"/>
    <col min="5" max="5" width="24.8515625" style="0" customWidth="1"/>
    <col min="8" max="8" width="8.57421875" style="0" customWidth="1"/>
  </cols>
  <sheetData>
    <row r="1" spans="1:4" ht="12.75">
      <c r="A1" s="558" t="s">
        <v>270</v>
      </c>
      <c r="B1" s="558"/>
      <c r="C1" s="558"/>
      <c r="D1" s="558"/>
    </row>
    <row r="2" spans="1:4" ht="12.75">
      <c r="A2" s="562" t="s">
        <v>656</v>
      </c>
      <c r="B2" s="562"/>
      <c r="C2" s="562"/>
      <c r="D2" s="562"/>
    </row>
    <row r="3" spans="1:4" ht="12.75">
      <c r="A3" s="562" t="s">
        <v>307</v>
      </c>
      <c r="B3" s="562"/>
      <c r="C3" s="562"/>
      <c r="D3" s="562"/>
    </row>
    <row r="4" spans="1:4" ht="13.5" thickBot="1">
      <c r="A4" s="559" t="s">
        <v>271</v>
      </c>
      <c r="B4" s="559"/>
      <c r="C4" s="559"/>
      <c r="D4" s="559"/>
    </row>
    <row r="5" spans="1:4" ht="38.25" customHeight="1" thickBot="1" thickTop="1">
      <c r="A5" s="340" t="s">
        <v>207</v>
      </c>
      <c r="B5" s="341" t="s">
        <v>208</v>
      </c>
      <c r="C5" s="342" t="s">
        <v>286</v>
      </c>
      <c r="D5" s="342" t="s">
        <v>594</v>
      </c>
    </row>
    <row r="6" spans="1:4" ht="13.5" customHeight="1" thickBot="1">
      <c r="A6" s="6"/>
      <c r="B6" s="1"/>
      <c r="C6" s="1"/>
      <c r="D6" s="1"/>
    </row>
    <row r="7" spans="1:4" ht="15.75" customHeight="1" thickBot="1">
      <c r="A7" s="339" t="s">
        <v>3</v>
      </c>
      <c r="B7" s="597" t="s">
        <v>209</v>
      </c>
      <c r="C7" s="598"/>
      <c r="D7" s="598"/>
    </row>
    <row r="8" spans="1:4" ht="15" customHeight="1" thickBot="1">
      <c r="A8" s="6"/>
      <c r="B8" s="1"/>
      <c r="C8" s="1"/>
      <c r="D8" s="1"/>
    </row>
    <row r="9" spans="1:4" ht="15" customHeight="1">
      <c r="A9" s="590" t="s">
        <v>5</v>
      </c>
      <c r="B9" s="10" t="s">
        <v>210</v>
      </c>
      <c r="C9" s="593">
        <v>1380</v>
      </c>
      <c r="D9" s="593">
        <v>1380</v>
      </c>
    </row>
    <row r="10" spans="1:4" ht="15" customHeight="1" thickBot="1">
      <c r="A10" s="592"/>
      <c r="B10" s="10" t="s">
        <v>287</v>
      </c>
      <c r="C10" s="594"/>
      <c r="D10" s="594"/>
    </row>
    <row r="11" spans="1:4" ht="15" customHeight="1" thickBot="1">
      <c r="A11" s="343" t="s">
        <v>9</v>
      </c>
      <c r="B11" s="521" t="s">
        <v>211</v>
      </c>
      <c r="C11" s="93">
        <v>950</v>
      </c>
      <c r="D11" s="93">
        <v>950</v>
      </c>
    </row>
    <row r="12" spans="1:4" ht="15" customHeight="1">
      <c r="A12" s="590" t="s">
        <v>84</v>
      </c>
      <c r="B12" s="115" t="s">
        <v>630</v>
      </c>
      <c r="C12" s="595">
        <v>480</v>
      </c>
      <c r="D12" s="595">
        <v>480</v>
      </c>
    </row>
    <row r="13" spans="1:4" ht="15" customHeight="1" thickBot="1">
      <c r="A13" s="591"/>
      <c r="B13" s="116" t="s">
        <v>288</v>
      </c>
      <c r="C13" s="596"/>
      <c r="D13" s="596"/>
    </row>
    <row r="14" spans="1:4" ht="15" customHeight="1" thickBot="1">
      <c r="A14" s="120" t="s">
        <v>87</v>
      </c>
      <c r="B14" s="346" t="s">
        <v>508</v>
      </c>
      <c r="C14" s="338">
        <v>270</v>
      </c>
      <c r="D14" s="338">
        <v>270</v>
      </c>
    </row>
    <row r="15" spans="1:4" ht="15" customHeight="1" thickBot="1">
      <c r="A15" s="344" t="s">
        <v>90</v>
      </c>
      <c r="B15" s="14" t="s">
        <v>509</v>
      </c>
      <c r="C15" s="338">
        <v>144</v>
      </c>
      <c r="D15" s="338">
        <v>144</v>
      </c>
    </row>
    <row r="16" spans="1:4" ht="15" customHeight="1" thickBot="1">
      <c r="A16" s="120" t="s">
        <v>92</v>
      </c>
      <c r="B16" s="9" t="s">
        <v>510</v>
      </c>
      <c r="C16" s="338">
        <v>300</v>
      </c>
      <c r="D16" s="338">
        <v>300</v>
      </c>
    </row>
    <row r="17" spans="1:4" ht="15" customHeight="1" thickBot="1">
      <c r="A17" s="343" t="s">
        <v>94</v>
      </c>
      <c r="B17" s="9" t="s">
        <v>605</v>
      </c>
      <c r="C17" s="338">
        <v>350</v>
      </c>
      <c r="D17" s="338">
        <v>350</v>
      </c>
    </row>
    <row r="18" spans="1:4" ht="15" customHeight="1" thickBot="1">
      <c r="A18" s="344" t="s">
        <v>96</v>
      </c>
      <c r="B18" s="9" t="s">
        <v>631</v>
      </c>
      <c r="C18" s="338">
        <v>102</v>
      </c>
      <c r="D18" s="338">
        <v>102</v>
      </c>
    </row>
    <row r="19" spans="1:4" ht="15" customHeight="1" thickBot="1">
      <c r="A19" s="120" t="s">
        <v>99</v>
      </c>
      <c r="B19" s="9" t="s">
        <v>632</v>
      </c>
      <c r="C19" s="338">
        <v>36</v>
      </c>
      <c r="D19" s="338">
        <v>36</v>
      </c>
    </row>
    <row r="20" spans="1:4" ht="15" customHeight="1" thickBot="1">
      <c r="A20" s="120" t="s">
        <v>102</v>
      </c>
      <c r="B20" s="9" t="s">
        <v>633</v>
      </c>
      <c r="C20" s="338">
        <v>313</v>
      </c>
      <c r="D20" s="338">
        <v>313</v>
      </c>
    </row>
    <row r="21" spans="1:4" ht="15" customHeight="1" thickBot="1">
      <c r="A21" s="343" t="s">
        <v>104</v>
      </c>
      <c r="B21" s="9" t="s">
        <v>634</v>
      </c>
      <c r="C21" s="338">
        <v>585</v>
      </c>
      <c r="D21" s="338">
        <v>585</v>
      </c>
    </row>
    <row r="22" spans="1:4" ht="15" customHeight="1" thickBot="1">
      <c r="A22" s="344" t="s">
        <v>105</v>
      </c>
      <c r="B22" s="9" t="s">
        <v>635</v>
      </c>
      <c r="C22" s="338">
        <v>48</v>
      </c>
      <c r="D22" s="338">
        <v>48</v>
      </c>
    </row>
    <row r="23" spans="1:4" ht="15" customHeight="1" thickBot="1">
      <c r="A23" s="120" t="s">
        <v>108</v>
      </c>
      <c r="B23" s="9" t="s">
        <v>636</v>
      </c>
      <c r="C23" s="338">
        <v>133</v>
      </c>
      <c r="D23" s="338">
        <v>133</v>
      </c>
    </row>
    <row r="24" spans="1:4" ht="15" customHeight="1" thickBot="1">
      <c r="A24" s="120" t="s">
        <v>218</v>
      </c>
      <c r="B24" s="9" t="s">
        <v>637</v>
      </c>
      <c r="C24" s="338">
        <v>240</v>
      </c>
      <c r="D24" s="338">
        <v>240</v>
      </c>
    </row>
    <row r="25" spans="1:4" ht="21" customHeight="1" thickBot="1">
      <c r="A25" s="343" t="s">
        <v>219</v>
      </c>
      <c r="B25" s="9" t="s">
        <v>638</v>
      </c>
      <c r="C25" s="338">
        <v>66</v>
      </c>
      <c r="D25" s="338">
        <v>66</v>
      </c>
    </row>
    <row r="26" spans="1:4" ht="18" customHeight="1" thickBot="1">
      <c r="A26" s="347"/>
      <c r="B26" s="348" t="s">
        <v>107</v>
      </c>
      <c r="C26" s="349">
        <f>SUM(C9:C25)</f>
        <v>5397</v>
      </c>
      <c r="D26" s="349">
        <f>SUM(D9:D25)</f>
        <v>5397</v>
      </c>
    </row>
    <row r="27" spans="1:4" ht="18" customHeight="1">
      <c r="A27" s="542"/>
      <c r="B27" s="543"/>
      <c r="C27" s="544"/>
      <c r="D27" s="544"/>
    </row>
    <row r="28" spans="1:4" ht="13.5" customHeight="1">
      <c r="A28" s="379"/>
      <c r="B28" s="380"/>
      <c r="C28" s="381"/>
      <c r="D28" s="381"/>
    </row>
    <row r="29" spans="1:4" ht="13.5" customHeight="1">
      <c r="A29" s="379"/>
      <c r="C29" s="381"/>
      <c r="D29" s="381"/>
    </row>
    <row r="30" spans="1:4" ht="13.5" customHeight="1">
      <c r="A30" s="379"/>
      <c r="C30" s="381"/>
      <c r="D30" s="381"/>
    </row>
    <row r="31" spans="1:4" ht="13.5" customHeight="1">
      <c r="A31" s="379"/>
      <c r="C31" s="381"/>
      <c r="D31" s="381"/>
    </row>
    <row r="32" spans="1:4" ht="13.5" customHeight="1">
      <c r="A32" s="379"/>
      <c r="C32" s="381"/>
      <c r="D32" s="381"/>
    </row>
    <row r="33" spans="1:4" ht="13.5" customHeight="1">
      <c r="A33" s="379"/>
      <c r="C33" s="381"/>
      <c r="D33" s="381"/>
    </row>
    <row r="34" spans="1:4" ht="13.5" customHeight="1">
      <c r="A34" s="379"/>
      <c r="C34" s="381"/>
      <c r="D34" s="381"/>
    </row>
    <row r="35" spans="1:4" ht="13.5" customHeight="1">
      <c r="A35" s="379"/>
      <c r="C35" s="381"/>
      <c r="D35" s="381"/>
    </row>
    <row r="36" spans="1:4" ht="13.5" customHeight="1">
      <c r="A36" s="379"/>
      <c r="C36" s="381"/>
      <c r="D36" s="381"/>
    </row>
    <row r="37" spans="1:4" ht="13.5" customHeight="1">
      <c r="A37" s="379"/>
      <c r="C37" s="381"/>
      <c r="D37" s="381"/>
    </row>
    <row r="38" spans="1:4" ht="13.5" customHeight="1">
      <c r="A38" s="379"/>
      <c r="C38" s="381"/>
      <c r="D38" s="381"/>
    </row>
    <row r="39" spans="1:4" ht="13.5" customHeight="1">
      <c r="A39" s="379"/>
      <c r="C39" s="381"/>
      <c r="D39" s="381"/>
    </row>
    <row r="40" spans="1:4" ht="13.5" customHeight="1">
      <c r="A40" s="379"/>
      <c r="C40" s="381"/>
      <c r="D40" s="381"/>
    </row>
    <row r="41" spans="1:4" ht="13.5" customHeight="1">
      <c r="A41" s="379"/>
      <c r="C41" s="381"/>
      <c r="D41" s="381"/>
    </row>
    <row r="42" spans="1:4" ht="13.5" customHeight="1">
      <c r="A42" s="379"/>
      <c r="C42" s="381"/>
      <c r="D42" s="381"/>
    </row>
    <row r="43" spans="1:4" ht="13.5" customHeight="1">
      <c r="A43" s="379"/>
      <c r="C43" s="381"/>
      <c r="D43" s="381"/>
    </row>
    <row r="44" spans="1:4" ht="13.5" customHeight="1">
      <c r="A44" s="379"/>
      <c r="C44" s="381"/>
      <c r="D44" s="381"/>
    </row>
    <row r="45" spans="1:4" ht="13.5" customHeight="1">
      <c r="A45" s="379"/>
      <c r="C45" s="381"/>
      <c r="D45" s="381"/>
    </row>
    <row r="46" spans="1:4" ht="13.5" customHeight="1">
      <c r="A46" s="379"/>
      <c r="C46" s="381"/>
      <c r="D46" s="381"/>
    </row>
    <row r="47" spans="1:4" ht="13.5" customHeight="1">
      <c r="A47" s="379"/>
      <c r="C47" s="381"/>
      <c r="D47" s="381"/>
    </row>
    <row r="48" spans="1:4" ht="13.5" customHeight="1">
      <c r="A48" s="379"/>
      <c r="C48" s="381"/>
      <c r="D48" s="381"/>
    </row>
    <row r="49" spans="1:4" ht="13.5" customHeight="1">
      <c r="A49" s="379"/>
      <c r="C49" s="381"/>
      <c r="D49" s="381"/>
    </row>
    <row r="50" spans="1:4" ht="13.5" customHeight="1">
      <c r="A50" s="379"/>
      <c r="C50" s="381"/>
      <c r="D50" s="381"/>
    </row>
    <row r="51" spans="1:4" ht="13.5" customHeight="1">
      <c r="A51" s="379"/>
      <c r="C51" s="381"/>
      <c r="D51" s="381"/>
    </row>
    <row r="52" spans="1:4" ht="13.5" customHeight="1">
      <c r="A52" s="379"/>
      <c r="C52" s="381"/>
      <c r="D52" s="381"/>
    </row>
    <row r="53" spans="1:4" ht="13.5" customHeight="1">
      <c r="A53" s="379"/>
      <c r="B53" s="380"/>
      <c r="C53" s="381"/>
      <c r="D53" s="381"/>
    </row>
    <row r="54" spans="1:4" ht="13.5" customHeight="1">
      <c r="A54" s="379"/>
      <c r="B54" s="380"/>
      <c r="C54" s="381"/>
      <c r="D54" s="381"/>
    </row>
    <row r="55" spans="1:4" ht="13.5" customHeight="1">
      <c r="A55" s="379"/>
      <c r="B55" s="380"/>
      <c r="C55" s="381"/>
      <c r="D55" s="381"/>
    </row>
    <row r="56" spans="1:4" ht="13.5" customHeight="1" thickBot="1">
      <c r="A56" s="379"/>
      <c r="B56" s="380"/>
      <c r="C56" s="381"/>
      <c r="D56" s="381"/>
    </row>
    <row r="57" spans="1:4" ht="37.5" customHeight="1" thickBot="1">
      <c r="A57" s="351" t="s">
        <v>207</v>
      </c>
      <c r="B57" s="352" t="s">
        <v>208</v>
      </c>
      <c r="C57" s="342" t="s">
        <v>653</v>
      </c>
      <c r="D57" s="342" t="s">
        <v>595</v>
      </c>
    </row>
    <row r="58" spans="1:4" ht="15" customHeight="1" thickBot="1">
      <c r="A58" s="11"/>
      <c r="B58" s="12"/>
      <c r="C58" s="12"/>
      <c r="D58" s="12"/>
    </row>
    <row r="59" spans="1:4" ht="15" customHeight="1" thickBot="1">
      <c r="A59" s="353" t="s">
        <v>14</v>
      </c>
      <c r="B59" s="588" t="s">
        <v>212</v>
      </c>
      <c r="C59" s="589"/>
      <c r="D59" s="589"/>
    </row>
    <row r="60" spans="1:4" ht="15" customHeight="1" thickBot="1">
      <c r="A60" s="11"/>
      <c r="B60" s="12"/>
      <c r="C60" s="12"/>
      <c r="D60" s="12"/>
    </row>
    <row r="61" spans="1:4" ht="26.25" customHeight="1" thickBot="1">
      <c r="A61" s="343" t="s">
        <v>5</v>
      </c>
      <c r="B61" s="95" t="s">
        <v>213</v>
      </c>
      <c r="C61" s="93">
        <v>16350</v>
      </c>
      <c r="D61" s="93">
        <v>16350</v>
      </c>
    </row>
    <row r="62" spans="1:4" ht="15" customHeight="1">
      <c r="A62" s="590" t="s">
        <v>9</v>
      </c>
      <c r="B62" s="600" t="s">
        <v>214</v>
      </c>
      <c r="C62" s="593">
        <v>17919</v>
      </c>
      <c r="D62" s="593">
        <v>17919</v>
      </c>
    </row>
    <row r="63" spans="1:4" ht="10.5" customHeight="1" thickBot="1">
      <c r="A63" s="591"/>
      <c r="B63" s="601"/>
      <c r="C63" s="599"/>
      <c r="D63" s="599"/>
    </row>
    <row r="64" spans="1:7" ht="15" customHeight="1">
      <c r="A64" s="590" t="s">
        <v>84</v>
      </c>
      <c r="B64" s="600" t="s">
        <v>215</v>
      </c>
      <c r="C64" s="593">
        <v>4622</v>
      </c>
      <c r="D64" s="593">
        <v>4622</v>
      </c>
      <c r="G64" s="119"/>
    </row>
    <row r="65" spans="1:4" ht="9.75" customHeight="1" thickBot="1">
      <c r="A65" s="591"/>
      <c r="B65" s="601"/>
      <c r="C65" s="599"/>
      <c r="D65" s="599"/>
    </row>
    <row r="66" spans="1:4" ht="15" customHeight="1">
      <c r="A66" s="590" t="s">
        <v>87</v>
      </c>
      <c r="B66" s="600" t="s">
        <v>216</v>
      </c>
      <c r="C66" s="593">
        <v>4366</v>
      </c>
      <c r="D66" s="593">
        <v>366</v>
      </c>
    </row>
    <row r="67" spans="1:4" ht="12.75" customHeight="1" thickBot="1">
      <c r="A67" s="591"/>
      <c r="B67" s="601"/>
      <c r="C67" s="599"/>
      <c r="D67" s="599"/>
    </row>
    <row r="68" spans="1:4" ht="15" customHeight="1">
      <c r="A68" s="604" t="s">
        <v>90</v>
      </c>
      <c r="B68" s="600" t="s">
        <v>217</v>
      </c>
      <c r="C68" s="593">
        <v>19199</v>
      </c>
      <c r="D68" s="593">
        <v>1199</v>
      </c>
    </row>
    <row r="69" spans="1:4" ht="15" customHeight="1" thickBot="1">
      <c r="A69" s="605"/>
      <c r="B69" s="601"/>
      <c r="C69" s="599"/>
      <c r="D69" s="599"/>
    </row>
    <row r="70" spans="1:4" ht="26.25" customHeight="1" thickBot="1">
      <c r="A70" s="120" t="s">
        <v>92</v>
      </c>
      <c r="B70" s="121" t="s">
        <v>290</v>
      </c>
      <c r="C70" s="338">
        <v>3836</v>
      </c>
      <c r="D70" s="338">
        <v>3836</v>
      </c>
    </row>
    <row r="71" spans="1:4" ht="24.75" customHeight="1" thickBot="1">
      <c r="A71" s="345" t="s">
        <v>94</v>
      </c>
      <c r="B71" s="336" t="s">
        <v>512</v>
      </c>
      <c r="C71" s="337">
        <v>675</v>
      </c>
      <c r="D71" s="337">
        <v>675</v>
      </c>
    </row>
    <row r="72" spans="1:4" ht="25.5" customHeight="1" thickBot="1">
      <c r="A72" s="345" t="s">
        <v>96</v>
      </c>
      <c r="B72" s="121" t="s">
        <v>622</v>
      </c>
      <c r="C72" s="338">
        <v>2100</v>
      </c>
      <c r="D72" s="338">
        <v>2100</v>
      </c>
    </row>
    <row r="73" spans="1:4" ht="25.5" customHeight="1" thickBot="1">
      <c r="A73" s="345" t="s">
        <v>99</v>
      </c>
      <c r="B73" s="121" t="s">
        <v>514</v>
      </c>
      <c r="C73" s="338">
        <v>1537</v>
      </c>
      <c r="D73" s="338">
        <v>1537</v>
      </c>
    </row>
    <row r="74" spans="1:4" ht="25.5" customHeight="1" thickBot="1">
      <c r="A74" s="345" t="s">
        <v>102</v>
      </c>
      <c r="B74" s="95" t="s">
        <v>624</v>
      </c>
      <c r="C74" s="93">
        <v>2777</v>
      </c>
      <c r="D74" s="93">
        <v>2777</v>
      </c>
    </row>
    <row r="75" spans="1:4" ht="15.75" customHeight="1" thickBot="1">
      <c r="A75" s="345" t="s">
        <v>104</v>
      </c>
      <c r="B75" s="95" t="s">
        <v>625</v>
      </c>
      <c r="C75" s="93">
        <v>1738</v>
      </c>
      <c r="D75" s="93">
        <v>1738</v>
      </c>
    </row>
    <row r="76" spans="1:4" ht="15.75" customHeight="1" thickBot="1">
      <c r="A76" s="345" t="s">
        <v>105</v>
      </c>
      <c r="B76" s="95" t="s">
        <v>626</v>
      </c>
      <c r="C76" s="93">
        <v>429</v>
      </c>
      <c r="D76" s="93">
        <v>429</v>
      </c>
    </row>
    <row r="77" spans="1:4" ht="15.75" customHeight="1" thickBot="1">
      <c r="A77" s="345" t="s">
        <v>108</v>
      </c>
      <c r="B77" s="95" t="s">
        <v>627</v>
      </c>
      <c r="C77" s="93">
        <v>308</v>
      </c>
      <c r="D77" s="93">
        <v>308</v>
      </c>
    </row>
    <row r="78" spans="1:4" ht="15.75" customHeight="1" thickBot="1">
      <c r="A78" s="345" t="s">
        <v>218</v>
      </c>
      <c r="B78" s="95" t="s">
        <v>623</v>
      </c>
      <c r="C78" s="93">
        <v>839</v>
      </c>
      <c r="D78" s="93">
        <v>839</v>
      </c>
    </row>
    <row r="79" spans="1:4" ht="15.75" customHeight="1" thickBot="1">
      <c r="A79" s="345" t="s">
        <v>219</v>
      </c>
      <c r="B79" s="95" t="s">
        <v>628</v>
      </c>
      <c r="C79" s="93">
        <v>203</v>
      </c>
      <c r="D79" s="93">
        <v>203</v>
      </c>
    </row>
    <row r="80" spans="1:4" ht="15.75" customHeight="1" thickBot="1">
      <c r="A80" s="345" t="s">
        <v>220</v>
      </c>
      <c r="B80" s="95" t="s">
        <v>629</v>
      </c>
      <c r="C80" s="93">
        <v>900</v>
      </c>
      <c r="D80" s="93">
        <v>900</v>
      </c>
    </row>
    <row r="81" spans="1:4" ht="15.75" customHeight="1" thickBot="1">
      <c r="A81" s="345" t="s">
        <v>234</v>
      </c>
      <c r="B81" s="95" t="s">
        <v>606</v>
      </c>
      <c r="C81" s="93">
        <v>5280</v>
      </c>
      <c r="D81" s="93">
        <v>5280</v>
      </c>
    </row>
    <row r="82" spans="1:4" ht="15" customHeight="1" thickBot="1">
      <c r="A82" s="122"/>
      <c r="B82" s="355" t="s">
        <v>107</v>
      </c>
      <c r="C82" s="356">
        <f>SUM(C61:C81)</f>
        <v>83078</v>
      </c>
      <c r="D82" s="356">
        <f>SUM(D61:D81)</f>
        <v>61078</v>
      </c>
    </row>
    <row r="83" spans="1:4" ht="15" customHeight="1" thickBot="1">
      <c r="A83" s="64"/>
      <c r="B83" s="377"/>
      <c r="C83" s="378"/>
      <c r="D83" s="378"/>
    </row>
    <row r="84" spans="1:4" ht="39" thickBot="1">
      <c r="A84" s="351" t="s">
        <v>207</v>
      </c>
      <c r="B84" s="352" t="s">
        <v>208</v>
      </c>
      <c r="C84" s="342" t="s">
        <v>652</v>
      </c>
      <c r="D84" s="342" t="s">
        <v>595</v>
      </c>
    </row>
    <row r="85" spans="1:4" ht="19.5" customHeight="1" thickBot="1">
      <c r="A85" s="6"/>
      <c r="B85" s="1"/>
      <c r="C85" s="1"/>
      <c r="D85" s="1"/>
    </row>
    <row r="86" spans="1:4" ht="15" customHeight="1">
      <c r="A86" s="612" t="s">
        <v>526</v>
      </c>
      <c r="B86" s="614" t="s">
        <v>263</v>
      </c>
      <c r="C86" s="615"/>
      <c r="D86" s="615"/>
    </row>
    <row r="87" spans="1:4" ht="15" customHeight="1" thickBot="1">
      <c r="A87" s="613"/>
      <c r="B87" s="616"/>
      <c r="C87" s="617"/>
      <c r="D87" s="617"/>
    </row>
    <row r="88" spans="1:4" ht="40.5" customHeight="1" thickBot="1">
      <c r="A88" s="123" t="s">
        <v>5</v>
      </c>
      <c r="B88" s="1" t="s">
        <v>221</v>
      </c>
      <c r="C88" s="92">
        <v>1474</v>
      </c>
      <c r="D88" s="92">
        <v>1474</v>
      </c>
    </row>
    <row r="89" spans="1:4" ht="33.75" customHeight="1" thickBot="1">
      <c r="A89" s="123" t="s">
        <v>9</v>
      </c>
      <c r="B89" s="1" t="s">
        <v>621</v>
      </c>
      <c r="C89" s="358"/>
      <c r="D89" s="358"/>
    </row>
    <row r="90" spans="1:4" ht="28.5" customHeight="1" thickBot="1">
      <c r="A90" s="123" t="s">
        <v>84</v>
      </c>
      <c r="B90" s="526" t="s">
        <v>515</v>
      </c>
      <c r="C90" s="92">
        <v>1009</v>
      </c>
      <c r="D90" s="92">
        <v>1009</v>
      </c>
    </row>
    <row r="91" spans="1:4" ht="31.5" customHeight="1" thickBot="1">
      <c r="A91" s="123" t="s">
        <v>87</v>
      </c>
      <c r="B91" s="1" t="s">
        <v>222</v>
      </c>
      <c r="C91" s="358">
        <v>1102</v>
      </c>
      <c r="D91" s="358">
        <v>1102</v>
      </c>
    </row>
    <row r="92" spans="1:4" ht="30" customHeight="1" thickBot="1">
      <c r="A92" s="123" t="s">
        <v>90</v>
      </c>
      <c r="B92" s="526" t="s">
        <v>223</v>
      </c>
      <c r="C92" s="92">
        <v>328</v>
      </c>
      <c r="D92" s="92">
        <v>328</v>
      </c>
    </row>
    <row r="93" spans="1:4" ht="42.75" customHeight="1" thickBot="1">
      <c r="A93" s="123" t="s">
        <v>92</v>
      </c>
      <c r="B93" s="526" t="s">
        <v>224</v>
      </c>
      <c r="C93" s="92">
        <v>98</v>
      </c>
      <c r="D93" s="92">
        <v>98</v>
      </c>
    </row>
    <row r="94" spans="1:4" ht="26.25" customHeight="1" thickBot="1">
      <c r="A94" s="359" t="s">
        <v>94</v>
      </c>
      <c r="B94" s="135" t="s">
        <v>292</v>
      </c>
      <c r="C94" s="358">
        <v>293</v>
      </c>
      <c r="D94" s="358">
        <v>293</v>
      </c>
    </row>
    <row r="95" spans="1:4" ht="26.25" customHeight="1" thickBot="1">
      <c r="A95" s="123" t="s">
        <v>96</v>
      </c>
      <c r="B95" s="526" t="s">
        <v>649</v>
      </c>
      <c r="C95" s="358"/>
      <c r="D95" s="358">
        <v>26200</v>
      </c>
    </row>
    <row r="96" spans="1:4" ht="15" customHeight="1" thickBot="1">
      <c r="A96" s="360"/>
      <c r="B96" s="361" t="s">
        <v>107</v>
      </c>
      <c r="C96" s="362">
        <f>SUM(C88:C94)</f>
        <v>4304</v>
      </c>
      <c r="D96" s="362">
        <f>SUM(D88:D95)</f>
        <v>30504</v>
      </c>
    </row>
    <row r="97" spans="1:4" ht="15" customHeight="1">
      <c r="A97" s="7"/>
      <c r="B97" s="350"/>
      <c r="C97" s="376"/>
      <c r="D97" s="376"/>
    </row>
    <row r="98" spans="1:4" ht="15" customHeight="1">
      <c r="A98" s="7"/>
      <c r="C98" s="376"/>
      <c r="D98" s="376"/>
    </row>
    <row r="99" spans="1:4" ht="15" customHeight="1">
      <c r="A99" s="7"/>
      <c r="B99" s="350"/>
      <c r="C99" s="376"/>
      <c r="D99" s="376"/>
    </row>
    <row r="100" spans="1:4" ht="15" customHeight="1">
      <c r="A100" s="7"/>
      <c r="B100" s="350"/>
      <c r="C100" s="376"/>
      <c r="D100" s="376"/>
    </row>
    <row r="101" spans="1:4" ht="15" customHeight="1">
      <c r="A101" s="7"/>
      <c r="B101" s="350"/>
      <c r="C101" s="376"/>
      <c r="D101" s="376"/>
    </row>
    <row r="102" spans="1:4" ht="15" customHeight="1">
      <c r="A102" s="7"/>
      <c r="B102" s="350"/>
      <c r="C102" s="376"/>
      <c r="D102" s="376"/>
    </row>
    <row r="103" spans="1:4" ht="15" customHeight="1">
      <c r="A103" s="7"/>
      <c r="B103" s="7"/>
      <c r="C103" s="7"/>
      <c r="D103" s="7"/>
    </row>
    <row r="104" spans="1:4" ht="15" customHeight="1" thickBot="1">
      <c r="A104" s="7"/>
      <c r="B104" s="7"/>
      <c r="C104" s="7"/>
      <c r="D104" s="7"/>
    </row>
    <row r="105" spans="1:4" ht="40.5" customHeight="1" thickBot="1">
      <c r="A105" s="351" t="s">
        <v>207</v>
      </c>
      <c r="B105" s="352" t="s">
        <v>208</v>
      </c>
      <c r="C105" s="342" t="s">
        <v>652</v>
      </c>
      <c r="D105" s="342" t="s">
        <v>595</v>
      </c>
    </row>
    <row r="106" spans="1:4" ht="15" customHeight="1" thickBot="1">
      <c r="A106" s="400"/>
      <c r="B106" s="124"/>
      <c r="C106" s="125"/>
      <c r="D106" s="126"/>
    </row>
    <row r="107" spans="1:4" ht="15" customHeight="1" thickBot="1">
      <c r="A107" s="339" t="s">
        <v>26</v>
      </c>
      <c r="B107" s="597" t="s">
        <v>225</v>
      </c>
      <c r="C107" s="598"/>
      <c r="D107" s="598"/>
    </row>
    <row r="108" spans="1:4" ht="30" customHeight="1" thickBot="1">
      <c r="A108" s="401"/>
      <c r="B108" s="357"/>
      <c r="C108" s="357"/>
      <c r="D108" s="357"/>
    </row>
    <row r="109" spans="1:4" ht="15" customHeight="1">
      <c r="A109" s="590" t="s">
        <v>5</v>
      </c>
      <c r="B109" s="10" t="s">
        <v>226</v>
      </c>
      <c r="C109" s="593">
        <v>861950</v>
      </c>
      <c r="D109" s="593">
        <v>861950</v>
      </c>
    </row>
    <row r="110" spans="1:4" ht="15" customHeight="1">
      <c r="A110" s="592"/>
      <c r="B110" s="10" t="s">
        <v>227</v>
      </c>
      <c r="C110" s="594"/>
      <c r="D110" s="594"/>
    </row>
    <row r="111" spans="1:4" ht="15" customHeight="1">
      <c r="A111" s="592"/>
      <c r="B111" s="10" t="s">
        <v>228</v>
      </c>
      <c r="C111" s="594"/>
      <c r="D111" s="594"/>
    </row>
    <row r="112" spans="1:4" ht="15" customHeight="1">
      <c r="A112" s="592"/>
      <c r="B112" s="10" t="s">
        <v>229</v>
      </c>
      <c r="C112" s="594"/>
      <c r="D112" s="594"/>
    </row>
    <row r="113" spans="1:4" ht="15" customHeight="1" thickBot="1">
      <c r="A113" s="591"/>
      <c r="B113" s="12" t="s">
        <v>230</v>
      </c>
      <c r="C113" s="599"/>
      <c r="D113" s="599"/>
    </row>
    <row r="114" spans="1:4" ht="13.5" customHeight="1">
      <c r="A114" s="590" t="s">
        <v>9</v>
      </c>
      <c r="B114" s="9" t="s">
        <v>231</v>
      </c>
      <c r="C114" s="593">
        <v>753514</v>
      </c>
      <c r="D114" s="593">
        <v>753514</v>
      </c>
    </row>
    <row r="115" spans="1:4" ht="15" customHeight="1">
      <c r="A115" s="592"/>
      <c r="B115" s="10" t="s">
        <v>293</v>
      </c>
      <c r="C115" s="594"/>
      <c r="D115" s="594"/>
    </row>
    <row r="116" spans="1:4" ht="15" customHeight="1">
      <c r="A116" s="592"/>
      <c r="B116" s="10" t="s">
        <v>294</v>
      </c>
      <c r="C116" s="594"/>
      <c r="D116" s="594"/>
    </row>
    <row r="117" spans="1:4" ht="15" customHeight="1" thickBot="1">
      <c r="A117" s="591"/>
      <c r="B117" s="12" t="s">
        <v>295</v>
      </c>
      <c r="C117" s="599"/>
      <c r="D117" s="599"/>
    </row>
    <row r="118" spans="1:4" ht="15" customHeight="1" thickBot="1">
      <c r="A118" s="344" t="s">
        <v>84</v>
      </c>
      <c r="B118" s="14" t="s">
        <v>232</v>
      </c>
      <c r="C118" s="65">
        <v>202714</v>
      </c>
      <c r="D118" s="65">
        <v>202714</v>
      </c>
    </row>
    <row r="119" spans="1:4" ht="15" customHeight="1" thickBot="1">
      <c r="A119" s="120" t="s">
        <v>87</v>
      </c>
      <c r="B119" s="9" t="s">
        <v>296</v>
      </c>
      <c r="C119" s="65">
        <v>376</v>
      </c>
      <c r="D119" s="65">
        <v>376</v>
      </c>
    </row>
    <row r="120" spans="1:4" ht="15" customHeight="1" thickBot="1">
      <c r="A120" s="120" t="s">
        <v>92</v>
      </c>
      <c r="B120" s="9" t="s">
        <v>531</v>
      </c>
      <c r="C120" s="364">
        <v>10500</v>
      </c>
      <c r="D120" s="364">
        <v>3500</v>
      </c>
    </row>
    <row r="121" spans="1:4" ht="18.75" customHeight="1" thickBot="1">
      <c r="A121" s="120" t="s">
        <v>94</v>
      </c>
      <c r="B121" s="18" t="s">
        <v>298</v>
      </c>
      <c r="C121" s="65">
        <v>1130</v>
      </c>
      <c r="D121" s="65">
        <v>1130</v>
      </c>
    </row>
    <row r="122" spans="1:4" ht="15" customHeight="1">
      <c r="A122" s="590" t="s">
        <v>96</v>
      </c>
      <c r="B122" s="606" t="s">
        <v>648</v>
      </c>
      <c r="C122" s="593">
        <v>10665</v>
      </c>
      <c r="D122" s="593"/>
    </row>
    <row r="123" spans="1:4" ht="15" customHeight="1" thickBot="1">
      <c r="A123" s="591"/>
      <c r="B123" s="607"/>
      <c r="C123" s="599"/>
      <c r="D123" s="599"/>
    </row>
    <row r="124" spans="1:4" ht="30" customHeight="1">
      <c r="A124" s="590" t="s">
        <v>99</v>
      </c>
      <c r="B124" s="606" t="s">
        <v>299</v>
      </c>
      <c r="C124" s="593">
        <v>17000</v>
      </c>
      <c r="D124" s="593">
        <v>1000</v>
      </c>
    </row>
    <row r="125" spans="1:4" ht="15" customHeight="1" thickBot="1">
      <c r="A125" s="591"/>
      <c r="B125" s="607"/>
      <c r="C125" s="599"/>
      <c r="D125" s="599"/>
    </row>
    <row r="126" spans="1:4" ht="15" customHeight="1">
      <c r="A126" s="602" t="s">
        <v>102</v>
      </c>
      <c r="B126" s="127" t="s">
        <v>241</v>
      </c>
      <c r="C126" s="93"/>
      <c r="D126" s="93"/>
    </row>
    <row r="127" spans="1:4" ht="20.25" customHeight="1">
      <c r="A127" s="603"/>
      <c r="B127" s="128"/>
      <c r="C127" s="96"/>
      <c r="D127" s="96"/>
    </row>
    <row r="128" spans="1:4" ht="15" customHeight="1">
      <c r="A128" s="603"/>
      <c r="B128" s="129" t="s">
        <v>300</v>
      </c>
      <c r="C128" s="96">
        <v>517</v>
      </c>
      <c r="D128" s="96">
        <v>517</v>
      </c>
    </row>
    <row r="129" spans="1:4" ht="15.75" customHeight="1">
      <c r="A129" s="603"/>
      <c r="B129" s="128" t="s">
        <v>301</v>
      </c>
      <c r="C129" s="96">
        <v>2000</v>
      </c>
      <c r="D129" s="96">
        <v>2000</v>
      </c>
    </row>
    <row r="130" spans="1:4" ht="23.25" customHeight="1" thickBot="1">
      <c r="A130" s="603"/>
      <c r="B130" s="128" t="s">
        <v>302</v>
      </c>
      <c r="C130" s="96">
        <v>500</v>
      </c>
      <c r="D130" s="96">
        <v>500</v>
      </c>
    </row>
    <row r="131" spans="1:4" ht="15.75" customHeight="1" thickBot="1">
      <c r="A131" s="343" t="s">
        <v>104</v>
      </c>
      <c r="B131" s="9" t="s">
        <v>233</v>
      </c>
      <c r="C131" s="65">
        <v>74563</v>
      </c>
      <c r="D131" s="65"/>
    </row>
    <row r="132" spans="1:4" ht="15" customHeight="1">
      <c r="A132" s="590" t="s">
        <v>105</v>
      </c>
      <c r="B132" s="610" t="s">
        <v>607</v>
      </c>
      <c r="C132" s="593">
        <v>20370</v>
      </c>
      <c r="D132" s="593">
        <v>370</v>
      </c>
    </row>
    <row r="133" spans="1:4" ht="21.75" customHeight="1" thickBot="1">
      <c r="A133" s="591"/>
      <c r="B133" s="611"/>
      <c r="C133" s="599"/>
      <c r="D133" s="599"/>
    </row>
    <row r="134" spans="1:4" ht="15" customHeight="1">
      <c r="A134" s="590" t="s">
        <v>108</v>
      </c>
      <c r="B134" s="606" t="s">
        <v>616</v>
      </c>
      <c r="C134" s="593">
        <v>200</v>
      </c>
      <c r="D134" s="593">
        <v>200</v>
      </c>
    </row>
    <row r="135" spans="1:4" ht="20.25" customHeight="1" thickBot="1">
      <c r="A135" s="608"/>
      <c r="B135" s="609"/>
      <c r="C135" s="599"/>
      <c r="D135" s="599"/>
    </row>
    <row r="136" spans="1:4" ht="15" customHeight="1" thickBot="1">
      <c r="A136" s="345" t="s">
        <v>218</v>
      </c>
      <c r="B136" s="11" t="s">
        <v>615</v>
      </c>
      <c r="C136" s="94">
        <v>18000</v>
      </c>
      <c r="D136" s="94">
        <v>18000</v>
      </c>
    </row>
    <row r="137" spans="1:5" ht="17.25" customHeight="1" thickBot="1">
      <c r="A137" s="120" t="s">
        <v>219</v>
      </c>
      <c r="B137" s="14" t="s">
        <v>532</v>
      </c>
      <c r="C137" s="65">
        <v>1000</v>
      </c>
      <c r="D137" s="65">
        <v>1000</v>
      </c>
      <c r="E137" s="130"/>
    </row>
    <row r="138" spans="1:5" ht="17.25" customHeight="1" thickBot="1">
      <c r="A138" s="120" t="s">
        <v>220</v>
      </c>
      <c r="B138" s="14" t="s">
        <v>533</v>
      </c>
      <c r="C138" s="65">
        <v>2919</v>
      </c>
      <c r="D138" s="65">
        <v>2919</v>
      </c>
      <c r="E138" s="130"/>
    </row>
    <row r="139" spans="1:5" ht="30" customHeight="1">
      <c r="A139" s="344" t="s">
        <v>234</v>
      </c>
      <c r="B139" s="367" t="s">
        <v>306</v>
      </c>
      <c r="C139" s="96">
        <v>6000</v>
      </c>
      <c r="D139" s="96">
        <v>6000</v>
      </c>
      <c r="E139" s="130"/>
    </row>
    <row r="140" spans="1:5" ht="15" customHeight="1">
      <c r="A140" s="344" t="s">
        <v>235</v>
      </c>
      <c r="B140" s="367" t="s">
        <v>617</v>
      </c>
      <c r="C140" s="96">
        <v>50592</v>
      </c>
      <c r="D140" s="96">
        <v>50592</v>
      </c>
      <c r="E140" s="130"/>
    </row>
    <row r="141" spans="1:5" ht="15" customHeight="1">
      <c r="A141" s="344" t="s">
        <v>236</v>
      </c>
      <c r="B141" s="367" t="s">
        <v>618</v>
      </c>
      <c r="C141" s="96">
        <v>2771</v>
      </c>
      <c r="D141" s="96">
        <v>2771</v>
      </c>
      <c r="E141" s="130"/>
    </row>
    <row r="142" spans="1:5" ht="15" customHeight="1">
      <c r="A142" s="344" t="s">
        <v>237</v>
      </c>
      <c r="B142" s="367" t="s">
        <v>619</v>
      </c>
      <c r="C142" s="96">
        <v>347</v>
      </c>
      <c r="D142" s="96">
        <v>347</v>
      </c>
      <c r="E142" s="130"/>
    </row>
    <row r="143" spans="1:5" ht="15" customHeight="1">
      <c r="A143" s="344" t="s">
        <v>262</v>
      </c>
      <c r="B143" s="367" t="s">
        <v>620</v>
      </c>
      <c r="C143" s="96">
        <v>59</v>
      </c>
      <c r="D143" s="96">
        <v>59</v>
      </c>
      <c r="E143" s="130"/>
    </row>
    <row r="144" spans="1:5" ht="15" customHeight="1">
      <c r="A144" s="344" t="s">
        <v>421</v>
      </c>
      <c r="B144" s="367" t="s">
        <v>639</v>
      </c>
      <c r="C144" s="96">
        <v>95</v>
      </c>
      <c r="D144" s="96">
        <v>95</v>
      </c>
      <c r="E144" s="130"/>
    </row>
    <row r="145" spans="1:5" ht="15" customHeight="1" thickBot="1">
      <c r="A145" s="344" t="s">
        <v>425</v>
      </c>
      <c r="B145" s="367" t="s">
        <v>644</v>
      </c>
      <c r="C145" s="96">
        <v>4000</v>
      </c>
      <c r="D145" s="96">
        <v>4000</v>
      </c>
      <c r="E145" s="130"/>
    </row>
    <row r="146" spans="1:4" ht="15" customHeight="1" thickBot="1">
      <c r="A146" s="132"/>
      <c r="B146" s="368" t="s">
        <v>107</v>
      </c>
      <c r="C146" s="356">
        <f>SUM(C109:C145)</f>
        <v>2041782</v>
      </c>
      <c r="D146" s="356">
        <f>SUM(D109:D145)</f>
        <v>1913554</v>
      </c>
    </row>
    <row r="147" ht="26.25" customHeight="1"/>
    <row r="148" spans="3:4" ht="27.75" customHeight="1">
      <c r="C148" s="331"/>
      <c r="D148" s="331"/>
    </row>
    <row r="149" ht="15" customHeight="1"/>
    <row r="150" ht="15" customHeight="1">
      <c r="D150" s="331"/>
    </row>
    <row r="151" ht="24.75" customHeight="1"/>
    <row r="152" ht="15" customHeight="1"/>
    <row r="153" ht="15" customHeight="1"/>
    <row r="154" ht="40.5" customHeight="1"/>
    <row r="155" ht="15" customHeight="1"/>
    <row r="156" ht="41.2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21" customHeight="1"/>
    <row r="164" ht="15" customHeight="1"/>
    <row r="165" ht="13.5" customHeight="1"/>
    <row r="166" ht="12.75" customHeight="1"/>
    <row r="167" ht="15.75" customHeight="1"/>
    <row r="168" ht="40.5" customHeight="1"/>
    <row r="169" ht="15" customHeight="1"/>
    <row r="170" ht="41.2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30" customHeight="1"/>
    <row r="187" ht="30" customHeight="1"/>
    <row r="188" ht="30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</sheetData>
  <sheetProtection/>
  <mergeCells count="54">
    <mergeCell ref="C134:C135"/>
    <mergeCell ref="D114:D117"/>
    <mergeCell ref="C132:C133"/>
    <mergeCell ref="D132:D133"/>
    <mergeCell ref="D122:D123"/>
    <mergeCell ref="D134:D135"/>
    <mergeCell ref="D124:D125"/>
    <mergeCell ref="A1:D1"/>
    <mergeCell ref="A3:D3"/>
    <mergeCell ref="A4:D4"/>
    <mergeCell ref="B107:D107"/>
    <mergeCell ref="A64:A65"/>
    <mergeCell ref="A86:A87"/>
    <mergeCell ref="B86:D87"/>
    <mergeCell ref="A62:A63"/>
    <mergeCell ref="B62:B63"/>
    <mergeCell ref="D109:D113"/>
    <mergeCell ref="B122:B123"/>
    <mergeCell ref="A122:A123"/>
    <mergeCell ref="C122:C123"/>
    <mergeCell ref="A134:A135"/>
    <mergeCell ref="B134:B135"/>
    <mergeCell ref="A132:A133"/>
    <mergeCell ref="B132:B133"/>
    <mergeCell ref="A124:A125"/>
    <mergeCell ref="B124:B125"/>
    <mergeCell ref="A109:A113"/>
    <mergeCell ref="A114:A117"/>
    <mergeCell ref="A66:A67"/>
    <mergeCell ref="B66:B67"/>
    <mergeCell ref="A126:A130"/>
    <mergeCell ref="C66:C67"/>
    <mergeCell ref="C114:C117"/>
    <mergeCell ref="C109:C113"/>
    <mergeCell ref="A68:A69"/>
    <mergeCell ref="C124:C125"/>
    <mergeCell ref="D62:D63"/>
    <mergeCell ref="B64:B65"/>
    <mergeCell ref="C68:C69"/>
    <mergeCell ref="D68:D69"/>
    <mergeCell ref="C64:C65"/>
    <mergeCell ref="B68:B69"/>
    <mergeCell ref="D64:D65"/>
    <mergeCell ref="D66:D67"/>
    <mergeCell ref="C62:C63"/>
    <mergeCell ref="A2:D2"/>
    <mergeCell ref="B59:D59"/>
    <mergeCell ref="A12:A13"/>
    <mergeCell ref="A9:A10"/>
    <mergeCell ref="C9:C10"/>
    <mergeCell ref="C12:C13"/>
    <mergeCell ref="D12:D13"/>
    <mergeCell ref="D9:D10"/>
    <mergeCell ref="B7:D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82" max="255" man="1"/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41.7109375" style="0" customWidth="1"/>
    <col min="3" max="3" width="10.00390625" style="0" customWidth="1"/>
    <col min="4" max="4" width="13.28125" style="0" customWidth="1"/>
  </cols>
  <sheetData>
    <row r="1" spans="1:4" ht="12" customHeight="1">
      <c r="A1" s="558" t="s">
        <v>272</v>
      </c>
      <c r="B1" s="558"/>
      <c r="C1" s="558"/>
      <c r="D1" s="558"/>
    </row>
    <row r="2" spans="1:4" ht="12" customHeight="1">
      <c r="A2" s="562" t="s">
        <v>656</v>
      </c>
      <c r="B2" s="562"/>
      <c r="C2" s="562"/>
      <c r="D2" s="562"/>
    </row>
    <row r="3" spans="1:4" ht="12" customHeight="1">
      <c r="A3" s="562" t="s">
        <v>307</v>
      </c>
      <c r="B3" s="562"/>
      <c r="C3" s="562"/>
      <c r="D3" s="562"/>
    </row>
    <row r="4" spans="1:4" ht="12" customHeight="1" thickBot="1">
      <c r="A4" s="559" t="s">
        <v>273</v>
      </c>
      <c r="B4" s="559"/>
      <c r="C4" s="559"/>
      <c r="D4" s="559"/>
    </row>
    <row r="5" spans="1:4" ht="55.5" customHeight="1" thickBot="1" thickTop="1">
      <c r="A5" s="117" t="s">
        <v>207</v>
      </c>
      <c r="B5" s="118" t="s">
        <v>208</v>
      </c>
      <c r="C5" s="114" t="s">
        <v>652</v>
      </c>
      <c r="D5" s="342" t="s">
        <v>595</v>
      </c>
    </row>
    <row r="6" spans="1:4" ht="12" customHeight="1" thickBot="1">
      <c r="A6" s="363"/>
      <c r="B6" s="357"/>
      <c r="C6" s="357"/>
      <c r="D6" s="357"/>
    </row>
    <row r="7" spans="1:4" ht="21.75" customHeight="1" thickBot="1">
      <c r="A7" s="369" t="s">
        <v>238</v>
      </c>
      <c r="B7" s="624" t="s">
        <v>239</v>
      </c>
      <c r="C7" s="625"/>
      <c r="D7" s="625"/>
    </row>
    <row r="8" spans="1:4" ht="29.25" customHeight="1" thickBot="1">
      <c r="A8" s="134" t="s">
        <v>5</v>
      </c>
      <c r="B8" s="18" t="s">
        <v>240</v>
      </c>
      <c r="C8" s="72">
        <v>700</v>
      </c>
      <c r="D8" s="72">
        <v>700</v>
      </c>
    </row>
    <row r="9" spans="1:4" ht="12" customHeight="1">
      <c r="A9" s="622" t="s">
        <v>9</v>
      </c>
      <c r="B9" s="626" t="s">
        <v>242</v>
      </c>
      <c r="C9" s="628">
        <v>4000</v>
      </c>
      <c r="D9" s="628">
        <v>4000</v>
      </c>
    </row>
    <row r="10" spans="1:4" ht="19.5" customHeight="1" thickBot="1">
      <c r="A10" s="623"/>
      <c r="B10" s="627"/>
      <c r="C10" s="629"/>
      <c r="D10" s="629"/>
    </row>
    <row r="11" spans="1:4" ht="12" customHeight="1" thickBot="1">
      <c r="A11" s="622" t="s">
        <v>84</v>
      </c>
      <c r="B11" s="8" t="s">
        <v>243</v>
      </c>
      <c r="C11" s="621">
        <v>38080</v>
      </c>
      <c r="D11" s="621">
        <v>38080</v>
      </c>
    </row>
    <row r="12" spans="1:4" ht="18" customHeight="1" thickBot="1">
      <c r="A12" s="623"/>
      <c r="B12" s="6" t="s">
        <v>646</v>
      </c>
      <c r="C12" s="621"/>
      <c r="D12" s="621"/>
    </row>
    <row r="13" spans="1:4" ht="27.75" customHeight="1" thickBot="1">
      <c r="A13" s="133" t="s">
        <v>87</v>
      </c>
      <c r="B13" s="6" t="s">
        <v>308</v>
      </c>
      <c r="C13" s="72">
        <v>2800</v>
      </c>
      <c r="D13" s="72">
        <v>2800</v>
      </c>
    </row>
    <row r="14" spans="1:4" ht="15.75" customHeight="1" thickBot="1">
      <c r="A14" s="99" t="s">
        <v>90</v>
      </c>
      <c r="B14" s="14" t="s">
        <v>647</v>
      </c>
      <c r="C14" s="338"/>
      <c r="D14" s="338"/>
    </row>
    <row r="15" spans="1:4" ht="17.25" customHeight="1" thickBot="1">
      <c r="A15" s="99" t="s">
        <v>92</v>
      </c>
      <c r="B15" s="10" t="s">
        <v>517</v>
      </c>
      <c r="C15" s="338">
        <v>4069</v>
      </c>
      <c r="D15" s="338">
        <v>4069</v>
      </c>
    </row>
    <row r="16" spans="1:4" ht="29.25" customHeight="1" thickBot="1">
      <c r="A16" s="99" t="s">
        <v>94</v>
      </c>
      <c r="B16" s="8" t="s">
        <v>310</v>
      </c>
      <c r="C16" s="131">
        <v>48200</v>
      </c>
      <c r="D16" s="131">
        <v>48200</v>
      </c>
    </row>
    <row r="17" spans="1:4" ht="15.75" customHeight="1">
      <c r="A17" s="622" t="s">
        <v>96</v>
      </c>
      <c r="B17" s="631" t="s">
        <v>518</v>
      </c>
      <c r="C17" s="618">
        <v>14158</v>
      </c>
      <c r="D17" s="618">
        <v>1158</v>
      </c>
    </row>
    <row r="18" spans="1:4" ht="12" customHeight="1" thickBot="1">
      <c r="A18" s="630"/>
      <c r="B18" s="632"/>
      <c r="C18" s="620"/>
      <c r="D18" s="620"/>
    </row>
    <row r="19" spans="1:4" ht="15.75" customHeight="1">
      <c r="A19" s="633" t="s">
        <v>99</v>
      </c>
      <c r="B19" s="631" t="s">
        <v>608</v>
      </c>
      <c r="C19" s="618">
        <v>696</v>
      </c>
      <c r="D19" s="618">
        <v>696</v>
      </c>
    </row>
    <row r="20" spans="1:4" ht="12" customHeight="1" thickBot="1">
      <c r="A20" s="634"/>
      <c r="B20" s="635"/>
      <c r="C20" s="619"/>
      <c r="D20" s="619"/>
    </row>
    <row r="21" spans="1:4" ht="19.5" customHeight="1" thickBot="1">
      <c r="A21" s="359" t="s">
        <v>102</v>
      </c>
      <c r="B21" s="6" t="s">
        <v>519</v>
      </c>
      <c r="C21" s="370">
        <v>6187</v>
      </c>
      <c r="D21" s="370">
        <v>6187</v>
      </c>
    </row>
    <row r="22" spans="1:4" ht="19.5" customHeight="1" thickBot="1">
      <c r="A22" s="134" t="s">
        <v>104</v>
      </c>
      <c r="B22" s="18" t="s">
        <v>521</v>
      </c>
      <c r="C22" s="72">
        <v>8566</v>
      </c>
      <c r="D22" s="72">
        <v>8566</v>
      </c>
    </row>
    <row r="23" spans="1:4" ht="19.5" customHeight="1" thickBot="1">
      <c r="A23" s="359" t="s">
        <v>105</v>
      </c>
      <c r="B23" s="18" t="s">
        <v>610</v>
      </c>
      <c r="C23" s="72">
        <v>576</v>
      </c>
      <c r="D23" s="72">
        <v>576</v>
      </c>
    </row>
    <row r="24" spans="1:4" ht="19.5" customHeight="1" thickBot="1">
      <c r="A24" s="134" t="s">
        <v>108</v>
      </c>
      <c r="B24" s="18" t="s">
        <v>609</v>
      </c>
      <c r="C24" s="72">
        <v>504</v>
      </c>
      <c r="D24" s="72">
        <v>504</v>
      </c>
    </row>
    <row r="25" spans="1:4" ht="19.5" customHeight="1" thickBot="1">
      <c r="A25" s="359" t="s">
        <v>218</v>
      </c>
      <c r="B25" s="18" t="s">
        <v>611</v>
      </c>
      <c r="C25" s="72">
        <v>210</v>
      </c>
      <c r="D25" s="72">
        <v>210</v>
      </c>
    </row>
    <row r="26" spans="1:4" ht="19.5" customHeight="1" thickBot="1">
      <c r="A26" s="134" t="s">
        <v>219</v>
      </c>
      <c r="B26" s="18" t="s">
        <v>612</v>
      </c>
      <c r="C26" s="72">
        <v>522</v>
      </c>
      <c r="D26" s="72">
        <v>522</v>
      </c>
    </row>
    <row r="27" spans="1:4" ht="19.5" customHeight="1" thickBot="1">
      <c r="A27" s="359" t="s">
        <v>220</v>
      </c>
      <c r="B27" s="135" t="s">
        <v>613</v>
      </c>
      <c r="C27" s="72">
        <v>54</v>
      </c>
      <c r="D27" s="72">
        <v>54</v>
      </c>
    </row>
    <row r="28" spans="1:4" ht="19.5" customHeight="1" thickBot="1">
      <c r="A28" s="134" t="s">
        <v>234</v>
      </c>
      <c r="B28" s="135" t="s">
        <v>614</v>
      </c>
      <c r="C28" s="72">
        <v>178</v>
      </c>
      <c r="D28" s="72">
        <v>178</v>
      </c>
    </row>
    <row r="29" spans="1:4" ht="19.5" customHeight="1" thickBot="1">
      <c r="A29" s="359" t="s">
        <v>235</v>
      </c>
      <c r="B29" s="135" t="s">
        <v>640</v>
      </c>
      <c r="C29" s="72">
        <v>771</v>
      </c>
      <c r="D29" s="72">
        <v>771</v>
      </c>
    </row>
    <row r="30" spans="1:4" ht="17.25" customHeight="1" thickBot="1">
      <c r="A30" s="371"/>
      <c r="B30" s="371" t="s">
        <v>107</v>
      </c>
      <c r="C30" s="545">
        <f>SUM(C8:C29)</f>
        <v>130271</v>
      </c>
      <c r="D30" s="545">
        <f>SUM(D8:D29)</f>
        <v>117271</v>
      </c>
    </row>
    <row r="31" ht="12" customHeight="1"/>
    <row r="32" ht="12" customHeight="1"/>
  </sheetData>
  <sheetProtection/>
  <mergeCells count="20">
    <mergeCell ref="A17:A18"/>
    <mergeCell ref="B17:B18"/>
    <mergeCell ref="A19:A20"/>
    <mergeCell ref="B19:B20"/>
    <mergeCell ref="A2:D2"/>
    <mergeCell ref="A4:D4"/>
    <mergeCell ref="A3:D3"/>
    <mergeCell ref="A11:A12"/>
    <mergeCell ref="A1:D1"/>
    <mergeCell ref="B7:D7"/>
    <mergeCell ref="A9:A10"/>
    <mergeCell ref="B9:B10"/>
    <mergeCell ref="C9:C10"/>
    <mergeCell ref="D9:D10"/>
    <mergeCell ref="C19:C20"/>
    <mergeCell ref="D19:D20"/>
    <mergeCell ref="C17:C18"/>
    <mergeCell ref="D17:D18"/>
    <mergeCell ref="C11:C12"/>
    <mergeCell ref="D11:D1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41.8515625" style="0" customWidth="1"/>
    <col min="3" max="3" width="9.8515625" style="0" customWidth="1"/>
    <col min="4" max="4" width="10.421875" style="0" customWidth="1"/>
  </cols>
  <sheetData>
    <row r="1" spans="1:4" ht="12.75">
      <c r="A1" s="558" t="s">
        <v>312</v>
      </c>
      <c r="B1" s="558"/>
      <c r="C1" s="558"/>
      <c r="D1" s="558"/>
    </row>
    <row r="2" spans="1:4" ht="12.75">
      <c r="A2" s="562" t="s">
        <v>590</v>
      </c>
      <c r="B2" s="562"/>
      <c r="C2" s="562"/>
      <c r="D2" s="562"/>
    </row>
    <row r="3" spans="1:4" ht="12.75">
      <c r="A3" s="562" t="s">
        <v>307</v>
      </c>
      <c r="B3" s="562"/>
      <c r="C3" s="562"/>
      <c r="D3" s="562"/>
    </row>
    <row r="4" spans="1:4" ht="13.5" thickBot="1">
      <c r="A4" s="559" t="s">
        <v>586</v>
      </c>
      <c r="B4" s="559"/>
      <c r="C4" s="559"/>
      <c r="D4" s="559"/>
    </row>
    <row r="5" spans="1:4" ht="39.75" thickBot="1" thickTop="1">
      <c r="A5" s="117" t="s">
        <v>207</v>
      </c>
      <c r="B5" s="118" t="s">
        <v>208</v>
      </c>
      <c r="C5" s="114" t="s">
        <v>286</v>
      </c>
      <c r="D5" s="114" t="s">
        <v>511</v>
      </c>
    </row>
    <row r="6" spans="1:4" ht="19.5" thickBot="1">
      <c r="A6" s="363"/>
      <c r="B6" s="357"/>
      <c r="C6" s="357"/>
      <c r="D6" s="357"/>
    </row>
    <row r="7" spans="1:4" ht="19.5" thickBot="1">
      <c r="A7" s="405"/>
      <c r="B7" s="624" t="s">
        <v>587</v>
      </c>
      <c r="C7" s="625"/>
      <c r="D7" s="625"/>
    </row>
    <row r="8" spans="1:4" ht="13.5" thickBot="1">
      <c r="A8" s="527" t="s">
        <v>5</v>
      </c>
      <c r="B8" s="374" t="s">
        <v>523</v>
      </c>
      <c r="C8" s="338">
        <v>600</v>
      </c>
      <c r="D8" s="338">
        <v>600</v>
      </c>
    </row>
    <row r="9" spans="1:4" ht="27.75" customHeight="1" thickBot="1">
      <c r="A9" s="528" t="s">
        <v>9</v>
      </c>
      <c r="B9" s="375" t="s">
        <v>524</v>
      </c>
      <c r="C9" s="337">
        <v>23862</v>
      </c>
      <c r="D9" s="337">
        <v>11931</v>
      </c>
    </row>
    <row r="10" spans="1:4" ht="26.25" thickBot="1">
      <c r="A10" s="404" t="s">
        <v>84</v>
      </c>
      <c r="B10" s="336" t="s">
        <v>525</v>
      </c>
      <c r="C10" s="337">
        <v>1485</v>
      </c>
      <c r="D10" s="94">
        <v>446</v>
      </c>
    </row>
    <row r="11" spans="1:4" ht="13.5" thickBot="1">
      <c r="A11" s="404" t="s">
        <v>87</v>
      </c>
      <c r="B11" s="13" t="s">
        <v>291</v>
      </c>
      <c r="C11" s="354">
        <v>55065</v>
      </c>
      <c r="D11" s="91">
        <v>16519</v>
      </c>
    </row>
    <row r="12" spans="1:4" ht="13.5" thickBot="1">
      <c r="A12" s="636" t="s">
        <v>90</v>
      </c>
      <c r="B12" s="127" t="s">
        <v>303</v>
      </c>
      <c r="C12" s="93"/>
      <c r="D12" s="93"/>
    </row>
    <row r="13" spans="1:4" ht="13.5" thickBot="1">
      <c r="A13" s="636"/>
      <c r="B13" s="9" t="s">
        <v>304</v>
      </c>
      <c r="C13" s="93">
        <v>39800</v>
      </c>
      <c r="D13" s="93">
        <v>3980</v>
      </c>
    </row>
    <row r="14" spans="1:4" ht="13.5" thickBot="1">
      <c r="A14" s="636"/>
      <c r="B14" s="365" t="s">
        <v>516</v>
      </c>
      <c r="C14" s="366">
        <v>150000</v>
      </c>
      <c r="D14" s="366">
        <v>15000</v>
      </c>
    </row>
    <row r="15" spans="1:4" ht="13.5" thickBot="1">
      <c r="A15" s="636"/>
      <c r="B15" s="9" t="s">
        <v>305</v>
      </c>
      <c r="C15" s="93">
        <v>14500</v>
      </c>
      <c r="D15" s="93">
        <v>1450</v>
      </c>
    </row>
    <row r="16" spans="1:4" ht="13.5" thickBot="1">
      <c r="A16" s="404" t="s">
        <v>92</v>
      </c>
      <c r="B16" s="14" t="s">
        <v>309</v>
      </c>
      <c r="C16" s="65">
        <v>48000</v>
      </c>
      <c r="D16" s="65">
        <v>14400</v>
      </c>
    </row>
    <row r="17" spans="1:4" ht="26.25" thickBot="1">
      <c r="A17" s="404" t="s">
        <v>94</v>
      </c>
      <c r="B17" s="336" t="s">
        <v>520</v>
      </c>
      <c r="C17" s="337">
        <v>1198</v>
      </c>
      <c r="D17" s="94">
        <v>1198</v>
      </c>
    </row>
    <row r="18" spans="1:4" ht="13.5" thickBot="1">
      <c r="A18" s="134" t="s">
        <v>96</v>
      </c>
      <c r="B18" s="18" t="s">
        <v>522</v>
      </c>
      <c r="C18" s="72">
        <v>8422</v>
      </c>
      <c r="D18" s="72">
        <v>2527</v>
      </c>
    </row>
    <row r="19" spans="1:4" ht="13.5" thickBot="1">
      <c r="A19" s="404" t="s">
        <v>99</v>
      </c>
      <c r="B19" s="14" t="s">
        <v>311</v>
      </c>
      <c r="C19" s="65">
        <v>120000</v>
      </c>
      <c r="D19" s="65">
        <v>12000</v>
      </c>
    </row>
    <row r="20" spans="1:4" ht="13.5" customHeight="1" thickBot="1">
      <c r="A20" s="636" t="s">
        <v>102</v>
      </c>
      <c r="B20" s="610" t="s">
        <v>297</v>
      </c>
      <c r="C20" s="639">
        <v>12500</v>
      </c>
      <c r="D20" s="639">
        <v>3750</v>
      </c>
    </row>
    <row r="21" spans="1:4" ht="13.5" thickBot="1">
      <c r="A21" s="636"/>
      <c r="B21" s="637"/>
      <c r="C21" s="639"/>
      <c r="D21" s="639"/>
    </row>
    <row r="22" spans="1:4" ht="24.75" customHeight="1" thickBot="1">
      <c r="A22" s="636"/>
      <c r="B22" s="638"/>
      <c r="C22" s="639"/>
      <c r="D22" s="639"/>
    </row>
    <row r="23" spans="1:4" ht="24.75" customHeight="1" thickBot="1">
      <c r="A23" s="343" t="s">
        <v>104</v>
      </c>
      <c r="B23" s="95" t="s">
        <v>289</v>
      </c>
      <c r="C23" s="131">
        <v>16653</v>
      </c>
      <c r="D23" s="93">
        <v>8653</v>
      </c>
    </row>
    <row r="24" spans="1:4" ht="24.75" customHeight="1" thickBot="1">
      <c r="A24" s="120">
        <v>12</v>
      </c>
      <c r="B24" s="121" t="s">
        <v>513</v>
      </c>
      <c r="C24" s="338">
        <v>1680</v>
      </c>
      <c r="D24" s="65">
        <v>840</v>
      </c>
    </row>
    <row r="25" spans="1:4" ht="16.5" thickBot="1">
      <c r="A25" s="406"/>
      <c r="B25" s="372" t="s">
        <v>107</v>
      </c>
      <c r="C25" s="373">
        <f>SUM(C8:C24)</f>
        <v>493765</v>
      </c>
      <c r="D25" s="373">
        <f>SUM(D8:D24)</f>
        <v>93294</v>
      </c>
    </row>
    <row r="26" ht="16.5" customHeight="1" thickTop="1"/>
    <row r="64" ht="12.75" customHeight="1"/>
    <row r="67" ht="40.5" customHeight="1"/>
    <row r="68" ht="30.75" customHeight="1"/>
    <row r="69" ht="13.5" customHeight="1"/>
    <row r="79" ht="13.5" customHeight="1"/>
    <row r="83" ht="12" customHeight="1"/>
    <row r="84" ht="13.5" customHeight="1" hidden="1" thickBot="1"/>
    <row r="85" ht="13.5" customHeight="1" hidden="1" thickBot="1"/>
    <row r="88" ht="4.5" customHeight="1"/>
    <row r="89" ht="13.5" customHeight="1" hidden="1" thickBot="1"/>
    <row r="90" ht="13.5" customHeight="1" hidden="1" thickBot="1"/>
  </sheetData>
  <sheetProtection/>
  <mergeCells count="10">
    <mergeCell ref="A20:A22"/>
    <mergeCell ref="B20:B22"/>
    <mergeCell ref="C20:C22"/>
    <mergeCell ref="D20:D22"/>
    <mergeCell ref="A12:A15"/>
    <mergeCell ref="B7:D7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2007-03-01T07:37:47Z</cp:lastPrinted>
  <dcterms:created xsi:type="dcterms:W3CDTF">2005-07-21T07:39:34Z</dcterms:created>
  <dcterms:modified xsi:type="dcterms:W3CDTF">2010-09-03T05:51:08Z</dcterms:modified>
  <cp:category/>
  <cp:version/>
  <cp:contentType/>
  <cp:contentStatus/>
</cp:coreProperties>
</file>