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9615" firstSheet="15" activeTab="18"/>
  </bookViews>
  <sheets>
    <sheet name="1. ÖSSZES bevétel (2)" sheetId="1" r:id="rId1"/>
    <sheet name="2. ÖSSZES kiadások" sheetId="2" r:id="rId2"/>
    <sheet name="3.Intézményi bevételek" sheetId="3" r:id="rId3"/>
    <sheet name="4.Intézményi kiadások (2)" sheetId="4" r:id="rId4"/>
    <sheet name="5.1 Önkormányzat bevétele (2)" sheetId="5" r:id="rId5"/>
    <sheet name="5.2 Önkormányzat kiadása (3)" sheetId="6" r:id="rId6"/>
    <sheet name="6.  beruházás" sheetId="7" r:id="rId7"/>
    <sheet name="7.  felújítás (2)" sheetId="8" r:id="rId8"/>
    <sheet name="8. sz. melléklet létszám (2 (4)" sheetId="9" r:id="rId9"/>
    <sheet name="9.1.sz.mell működés mérleg" sheetId="10" r:id="rId10"/>
    <sheet name="9.2.sz.mell felhalm mérleg" sheetId="11" r:id="rId11"/>
    <sheet name="9.3. összevont kv-i mérleg" sheetId="12" r:id="rId12"/>
    <sheet name="10. EU támogatásoso projektek" sheetId="13" r:id="rId13"/>
    <sheet name="11.sz. melléklet ált. és céltar" sheetId="14" r:id="rId14"/>
    <sheet name="13. sz.melléklet ütemterv" sheetId="15" r:id="rId15"/>
    <sheet name="14. közvetett támogatások" sheetId="16" r:id="rId16"/>
    <sheet name="15. támogatások " sheetId="17" r:id="rId17"/>
    <sheet name="16. melléklet" sheetId="18" r:id="rId18"/>
    <sheet name="17. melléklet" sheetId="19" r:id="rId19"/>
    <sheet name="1.tájékoztató kimutatás" sheetId="20" r:id="rId20"/>
    <sheet name="2.Tájékoztató kimurtatás" sheetId="21" r:id="rId21"/>
    <sheet name="Munka3" sheetId="22" r:id="rId22"/>
    <sheet name="Munka4" sheetId="23" r:id="rId23"/>
    <sheet name="Munka2" sheetId="24" r:id="rId24"/>
  </sheets>
  <definedNames>
    <definedName name="_xlnm.Print_Titles" localSheetId="20">'2.Tájékoztató kimurtatás'!$2:$4</definedName>
    <definedName name="_xlnm.Print_Titles" localSheetId="4">'5.1 Önkormányzat bevétele (2)'!$2:$4</definedName>
    <definedName name="_xlnm.Print_Titles" localSheetId="5">'5.2 Önkormányzat kiadása (3)'!$2:$4</definedName>
    <definedName name="_xlnm.Print_Area" localSheetId="20">'2.Tájékoztató kimurtatás'!$A$1:$AF$30</definedName>
    <definedName name="_xlnm.Print_Area" localSheetId="2">'3.Intézményi bevételek'!$A$1:$J$37</definedName>
    <definedName name="_xlnm.Print_Area" localSheetId="3">'4.Intézményi kiadások (2)'!$A$1:$J$26</definedName>
    <definedName name="_xlnm.Print_Area" localSheetId="4">'5.1 Önkormányzat bevétele (2)'!$A$1:$AA$47</definedName>
    <definedName name="_xlnm.Print_Area" localSheetId="5">'5.2 Önkormányzat kiadása (3)'!$A$1:$AA$96</definedName>
    <definedName name="_xlnm.Print_Area" localSheetId="9">'9.1.sz.mell működés mérleg'!$A$1:$G$21</definedName>
    <definedName name="_xlnm.Print_Area" localSheetId="10">'9.2.sz.mell felhalm mérleg'!$A$1:$F$20</definedName>
  </definedNames>
  <calcPr fullCalcOnLoad="1"/>
</workbook>
</file>

<file path=xl/comments13.xml><?xml version="1.0" encoding="utf-8"?>
<comments xmlns="http://schemas.openxmlformats.org/spreadsheetml/2006/main">
  <authors>
    <author>Arany Atila</author>
  </authors>
  <commentList>
    <comment ref="C8" authorId="0">
      <text>
        <r>
          <rPr>
            <b/>
            <sz val="8"/>
            <rFont val="Tahoma"/>
            <family val="2"/>
          </rPr>
          <t>Arany Atila:</t>
        </r>
        <r>
          <rPr>
            <sz val="8"/>
            <rFont val="Tahoma"/>
            <family val="2"/>
          </rPr>
          <t xml:space="preserve">
187.559 eFt (még lehívható)
</t>
        </r>
        <r>
          <rPr>
            <u val="single"/>
            <sz val="8"/>
            <rFont val="Tahoma"/>
            <family val="2"/>
          </rPr>
          <t>+42.314 eFt (előlegből meglévő rész)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229.873 eFt</t>
        </r>
      </text>
    </comment>
  </commentList>
</comments>
</file>

<file path=xl/comments7.xml><?xml version="1.0" encoding="utf-8"?>
<comments xmlns="http://schemas.openxmlformats.org/spreadsheetml/2006/main">
  <authors>
    <author>Arany Atila</author>
  </authors>
  <commentList>
    <comment ref="E19" authorId="0">
      <text>
        <r>
          <rPr>
            <b/>
            <sz val="8"/>
            <rFont val="Tahoma"/>
            <family val="2"/>
          </rPr>
          <t>Arany Atila:</t>
        </r>
        <r>
          <rPr>
            <sz val="8"/>
            <rFont val="Tahoma"/>
            <family val="2"/>
          </rPr>
          <t xml:space="preserve">
Elkülönített számlán rendelkezésre áll:
 </t>
        </r>
        <r>
          <rPr>
            <u val="single"/>
            <sz val="8"/>
            <rFont val="Tahoma"/>
            <family val="2"/>
          </rPr>
          <t>58.577 eFt</t>
        </r>
        <r>
          <rPr>
            <sz val="8"/>
            <rFont val="Tahoma"/>
            <family val="2"/>
          </rPr>
          <t xml:space="preserve"> (előleg összege)
-17.332 eFt (kifizetésre került)</t>
        </r>
        <r>
          <rPr>
            <u val="single"/>
            <sz val="8"/>
            <rFont val="Tahoma"/>
            <family val="2"/>
          </rPr>
          <t xml:space="preserve">
+ 1.069 eFt (Kéthely 2013-as önrész)</t>
        </r>
        <r>
          <rPr>
            <sz val="8"/>
            <rFont val="Tahoma"/>
            <family val="2"/>
          </rPr>
          <t xml:space="preserve">
 </t>
        </r>
        <r>
          <rPr>
            <b/>
            <sz val="8"/>
            <rFont val="Tahoma"/>
            <family val="2"/>
          </rPr>
          <t>42.314 eFt</t>
        </r>
      </text>
    </comment>
    <comment ref="F19" authorId="0">
      <text>
        <r>
          <rPr>
            <b/>
            <sz val="8"/>
            <rFont val="Tahoma"/>
            <family val="2"/>
          </rPr>
          <t>Arany Atila:</t>
        </r>
        <r>
          <rPr>
            <sz val="8"/>
            <rFont val="Tahoma"/>
            <family val="2"/>
          </rPr>
          <t xml:space="preserve">
2014-ben lehívható:
246.136 eFt
</t>
        </r>
        <r>
          <rPr>
            <u val="single"/>
            <sz val="8"/>
            <rFont val="Tahoma"/>
            <family val="2"/>
          </rPr>
          <t>-58.577 eFt (előleg)</t>
        </r>
        <r>
          <rPr>
            <sz val="8"/>
            <rFont val="Tahoma"/>
            <family val="2"/>
          </rPr>
          <t xml:space="preserve">
187.559 eFt
+ Kéthely önrész 2014-es része:
  1.069 eFt
Az összes bevétel:
</t>
        </r>
        <r>
          <rPr>
            <b/>
            <sz val="8"/>
            <rFont val="Tahoma"/>
            <family val="2"/>
          </rPr>
          <t>188.628 eFt</t>
        </r>
      </text>
    </comment>
  </commentList>
</comments>
</file>

<file path=xl/sharedStrings.xml><?xml version="1.0" encoding="utf-8"?>
<sst xmlns="http://schemas.openxmlformats.org/spreadsheetml/2006/main" count="818" uniqueCount="488">
  <si>
    <t>Sorszám</t>
  </si>
  <si>
    <t>Közhatalmi bevételek</t>
  </si>
  <si>
    <t>Tárgyévi bevételek összesen</t>
  </si>
  <si>
    <t>Finanszírozási célú pénzügyi műveletek bevételei összesen</t>
  </si>
  <si>
    <t>Pénzforgalom nélküli bevételek</t>
  </si>
  <si>
    <t>Előző évek pénzmaradványának igénybevétele összesen</t>
  </si>
  <si>
    <t>Finanszírozás</t>
  </si>
  <si>
    <t xml:space="preserve">Marcali Közös Önkormányzati Hivatal </t>
  </si>
  <si>
    <t>Készletbeszerzés (3+4)</t>
  </si>
  <si>
    <t>Kommunikációs szolgáltatások ( 6 )</t>
  </si>
  <si>
    <t>Kiküldetések, reklám- és propagandakiadások ( 16+17 )</t>
  </si>
  <si>
    <t>Dologi kiadások összesen ( 5+7+15+18+23 )</t>
  </si>
  <si>
    <t>Ellátottak pénzbeli juttatásai  ( 25+..30 )</t>
  </si>
  <si>
    <t>Különféle befizetések és egyéb dologi kiadások (19+.. +22 )</t>
  </si>
  <si>
    <t>Szolgáltatási kiadások ( 8+…+ 14 )</t>
  </si>
  <si>
    <t>Beruházások ( 37+38+39 )</t>
  </si>
  <si>
    <t>Egyéb felhalmozási célú kiadások (42 )</t>
  </si>
  <si>
    <t>Kiadások mindösszesen( 44+45 )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</si>
  <si>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</si>
  <si>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</si>
  <si>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</si>
  <si>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</si>
  <si>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</si>
  <si>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</si>
  <si>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Marcali Város Önkormányzatának Hivatala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</si>
  <si>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</si>
  <si>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</si>
  <si>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</si>
  <si>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</si>
  <si>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</si>
  <si>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</si>
  <si>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</si>
  <si>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</si>
  <si>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Egyéb felhalmozásii célú kiadás</t>
  </si>
  <si>
    <t xml:space="preserve">             Beruházás   </t>
  </si>
  <si>
    <t xml:space="preserve">             Felújítás         </t>
  </si>
  <si>
    <t xml:space="preserve">             Pénzügyi befektetések kiadásai (Részesedés vásárlás)</t>
  </si>
  <si>
    <t xml:space="preserve">             Beruházás</t>
  </si>
  <si>
    <t>Bevételek</t>
  </si>
  <si>
    <t>Ebből: Önkormányzatok működési támogatása</t>
  </si>
  <si>
    <t xml:space="preserve">            Felhalmozási célú támogatások államháztartáson belülről</t>
  </si>
  <si>
    <t xml:space="preserve">            Működési célú támogatások államháztartáson belülről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</si>
  <si>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</si>
  <si>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</si>
  <si>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</si>
  <si>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</si>
  <si>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</si>
  <si>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</si>
  <si>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</si>
  <si>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>Marcali Közös Önkormányzati Hivatal 2014.évi bevételei</t>
  </si>
  <si>
    <t>VIII.1.Előző évi költségvetési maradvány igénybevétele működési célra</t>
  </si>
  <si>
    <t>VIII.2.Előző évi költségvetési zmaradvány igénybevétele felhalmozási célra</t>
  </si>
  <si>
    <t xml:space="preserve">I n t é z m é n y </t>
  </si>
  <si>
    <t>Teljes munkaidőben foglakoztatott</t>
  </si>
  <si>
    <t>Részmunkaidőben foglakoztatott</t>
  </si>
  <si>
    <t>GAMESZ</t>
  </si>
  <si>
    <t>Városi Fürdő és Szabadidőközpont</t>
  </si>
  <si>
    <t xml:space="preserve">      Összesen:</t>
  </si>
  <si>
    <t xml:space="preserve">Közfoglalkoztatottak </t>
  </si>
  <si>
    <t>Saját bevételek</t>
  </si>
  <si>
    <t>Munkaadókat terhelő járulék</t>
  </si>
  <si>
    <t>ÖSSZESEN:</t>
  </si>
  <si>
    <t>Hiány:</t>
  </si>
  <si>
    <t>Többlet:</t>
  </si>
  <si>
    <t>ezer Ft</t>
  </si>
  <si>
    <t>Működési célú</t>
  </si>
  <si>
    <t>Felhalmozási célú</t>
  </si>
  <si>
    <t>Tárgyévi kiadások összesen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</si>
  <si>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</si>
  <si>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</si>
  <si>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</si>
  <si>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</si>
  <si>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</si>
  <si>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Célja</t>
  </si>
  <si>
    <t>Összege</t>
  </si>
  <si>
    <t>Általános tartalék</t>
  </si>
  <si>
    <t>Év során előre nem látható események fedezetére</t>
  </si>
  <si>
    <t>Városrészi önkormányzatok  támogatása</t>
  </si>
  <si>
    <t>Egészségügyi és Szociális Bizottság rendelkezésére álló támogatás</t>
  </si>
  <si>
    <t xml:space="preserve">Oktatási pályázat </t>
  </si>
  <si>
    <t>Sport pályázat</t>
  </si>
  <si>
    <t>Összesen (1+2):</t>
  </si>
  <si>
    <t>Marcali Város Önkormányzata által adott lakossági és közösségi szolgáltatások  támogatása</t>
  </si>
  <si>
    <t>Bevételi jogcím</t>
  </si>
  <si>
    <t>1.sz. mellékletben tervezett bevétel</t>
  </si>
  <si>
    <t>Támogatás összege</t>
  </si>
  <si>
    <t>Lakosságnak nyújtott locsolási díjkedvezmény</t>
  </si>
  <si>
    <t xml:space="preserve">2. </t>
  </si>
  <si>
    <t>Lakossági zöld hulladék elszállításához nyújtott díjkedvezmény</t>
  </si>
  <si>
    <t>Támogatási kölcsönök nyújtása</t>
  </si>
  <si>
    <t>Marcali Város Önkormányzata által adott közvetett támogatások</t>
  </si>
  <si>
    <t>(kedvezmények)</t>
  </si>
  <si>
    <t>Kedvezmény nélkül elérhető bevétel</t>
  </si>
  <si>
    <t>Kedvezmények összege</t>
  </si>
  <si>
    <t>behajtás, végrehajtás bevétele</t>
  </si>
  <si>
    <t>magánszemélyek kommunális adója</t>
  </si>
  <si>
    <t>gépjárműadó</t>
  </si>
  <si>
    <t>Marcali Város Önkormányzata saját bevételeinek és az adósságot keletkeztető ügyleteiből fennálló kötelezettségeinek aránya</t>
  </si>
  <si>
    <t>Helyi adók</t>
  </si>
  <si>
    <t>Osztalékok, koncessziós díjak</t>
  </si>
  <si>
    <t>Díjak, pótlékok, bírságok</t>
  </si>
  <si>
    <t>Tárgyi eszközök, immateriális javak, vagyoni érétkű jog értékesítése, vagyonhasznosításból származó bevétel</t>
  </si>
  <si>
    <t>Saját bevételek összesen (1+….+4)</t>
  </si>
  <si>
    <t>Előző években keletkezett tárgyévet terhelő fizetési kötelezettség  ( 8+9)</t>
  </si>
  <si>
    <t>Felvett hitel, és annak tőketartozása</t>
  </si>
  <si>
    <t>Hitelviszonyt megtestesítő értékpapír, kötvény</t>
  </si>
  <si>
    <t>Bevételek és kötelezettségek aránya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</si>
  <si>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</si>
  <si>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</si>
  <si>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</si>
  <si>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</si>
  <si>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</si>
  <si>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</si>
  <si>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Múzeum</t>
  </si>
  <si>
    <t xml:space="preserve">feladat 100%-a </t>
  </si>
  <si>
    <t>önkormányzati finanszírozás /építményadó /</t>
  </si>
  <si>
    <t>Fürdő és srandszolgáltatás</t>
  </si>
  <si>
    <t>Választókerületi Alap, Városrészi Önk.keret</t>
  </si>
  <si>
    <t>Oktatási pályázat</t>
  </si>
  <si>
    <t>Sport egyesületek</t>
  </si>
  <si>
    <t>Felnőtt sport</t>
  </si>
  <si>
    <t>építményadó</t>
  </si>
  <si>
    <t>Népességnyilvántartás</t>
  </si>
  <si>
    <t>Építéshatósági feladat</t>
  </si>
  <si>
    <t>10. sz. melléklet</t>
  </si>
  <si>
    <t>Marcali Városi Önkormányzat EU támogatással megvalósuló programairól, projektjeiről</t>
  </si>
  <si>
    <t>Me.:                   ezer Ft</t>
  </si>
  <si>
    <t>EU támogatás összege</t>
  </si>
  <si>
    <t>Összes kiadás</t>
  </si>
  <si>
    <t>Visszaigényel-hető ÁFA</t>
  </si>
  <si>
    <t>Egyéb külső forrás</t>
  </si>
  <si>
    <t>Saját forrás</t>
  </si>
  <si>
    <t>Bize - Marcali - Kéthely kerékpárút építése</t>
  </si>
  <si>
    <t>2013 évben:</t>
  </si>
  <si>
    <t>2014 évben:</t>
  </si>
  <si>
    <t>2015 évben:</t>
  </si>
  <si>
    <t>Az EU-s projektek megvalósításához szükséges, tervezett saját forrás összege:</t>
  </si>
  <si>
    <t>Eft</t>
  </si>
  <si>
    <t>Városi Könyvtár</t>
  </si>
  <si>
    <t>Marcali Város Önkormányzata, és irányítása alá tartozó költségvetési szervek 2014. évi működési célú bevételei és  kiadásai</t>
  </si>
  <si>
    <t>Marcali Város Önkormányzata, és irányítása alá tartozó költségvetési szervek 2014. évi felhalmozási célú bevételei és  kiadásai</t>
  </si>
  <si>
    <t>Marcali Város Önkormányzata, és irányítása alá tartozó költségvetési szervek 2014. évi összevont költségvetési mérlege</t>
  </si>
  <si>
    <t>Marcali Város Önkormányzata, és irányítása alá tartozó költségvetési szervek 2014. évi általános és céltartalék felhasználása</t>
  </si>
  <si>
    <t>2014.évi  előirányzat</t>
  </si>
  <si>
    <t>Kiadvány /Ipartestület/</t>
  </si>
  <si>
    <t xml:space="preserve">                MVSZSE:</t>
  </si>
  <si>
    <t xml:space="preserve">                Tömegsport</t>
  </si>
  <si>
    <t xml:space="preserve"> Felhalmozási bevételek</t>
  </si>
  <si>
    <t>Elözö évi költségvetési maradvány igénybevétele</t>
  </si>
  <si>
    <t>Önkormányzatok működési támogatása</t>
  </si>
  <si>
    <t xml:space="preserve"> Közhatalmi bevételek</t>
  </si>
  <si>
    <t xml:space="preserve"> Működési célú átvett pénzeszközök</t>
  </si>
  <si>
    <t>Egyéb felhalmozásii célú kiadás</t>
  </si>
  <si>
    <t xml:space="preserve">Beruházás   </t>
  </si>
  <si>
    <t xml:space="preserve">Felújítás         </t>
  </si>
  <si>
    <t xml:space="preserve"> Pénzügyi befektetések kiadásai (Részesedés vásárlás)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</si>
  <si>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</si>
  <si>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</si>
  <si>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</si>
  <si>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</si>
  <si>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</si>
  <si>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Informatikai szolgáltatások igénybevétele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</si>
  <si>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</si>
  <si>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</si>
  <si>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</si>
  <si>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</si>
  <si>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</si>
  <si>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</si>
  <si>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</si>
  <si>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</si>
  <si>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</si>
  <si>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</si>
  <si>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</si>
  <si>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</si>
  <si>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dologi kiadások</t>
  </si>
  <si>
    <t>Családi támogatások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</si>
  <si>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</si>
  <si>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</si>
  <si>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</si>
  <si>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</si>
  <si>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</si>
  <si>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Elvonások és befizetések</t>
  </si>
  <si>
    <t>Egyéb működési célú támogatások államháztartáson belülre</t>
  </si>
  <si>
    <t>Egyéb működési célú támogatások államháztartáson kívülre</t>
  </si>
  <si>
    <t>Tartalékok</t>
  </si>
  <si>
    <t>Részesedések beszerzése</t>
  </si>
  <si>
    <t>Felhalmozási célú visszatérítendő támogatások, kölcsönök nyújtása államháztartáson kívülre</t>
  </si>
  <si>
    <t>4.</t>
  </si>
  <si>
    <t>1.</t>
  </si>
  <si>
    <t>2.</t>
  </si>
  <si>
    <t>3.</t>
  </si>
  <si>
    <t>Megnevezés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</si>
  <si>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</si>
  <si>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</si>
  <si>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</si>
  <si>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</si>
  <si>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</si>
  <si>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</si>
  <si>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Egyéb működési célú támogatások bevételei államháztartáson belülről</t>
  </si>
  <si>
    <t>Egyéb felhalmozási célú támogatások bevételei államháztartáson belülről</t>
  </si>
  <si>
    <t xml:space="preserve">Vagyoni tipusú adók 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</si>
  <si>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</si>
  <si>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</si>
  <si>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</si>
  <si>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</si>
  <si>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</si>
  <si>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</si>
  <si>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</si>
  <si>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</si>
  <si>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</si>
  <si>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</si>
  <si>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</si>
  <si>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</si>
  <si>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</si>
  <si>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</si>
  <si>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</si>
  <si>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</si>
  <si>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</si>
  <si>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</si>
  <si>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Központi, irányító szervi támogatások folyósítása</t>
  </si>
  <si>
    <t>Előző év költségvetési maradványának igénybevétele</t>
  </si>
  <si>
    <t>Sor-szám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</si>
  <si>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</si>
  <si>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</si>
  <si>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</si>
  <si>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</si>
  <si>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</si>
  <si>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</si>
  <si>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</si>
  <si>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</si>
  <si>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</si>
  <si>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Marcali Város Önkormányzatának 2014. évi kiadási előirányzatai</t>
  </si>
  <si>
    <t>Kiadások mindösszesen</t>
  </si>
  <si>
    <t>Beruházások</t>
  </si>
  <si>
    <t xml:space="preserve">Személyi juttatások </t>
  </si>
  <si>
    <t>Egyéb működési célú kiadások</t>
  </si>
  <si>
    <t xml:space="preserve">Felújítások </t>
  </si>
  <si>
    <t>e Ft</t>
  </si>
  <si>
    <t>M e g n e v e z é s</t>
  </si>
  <si>
    <t xml:space="preserve"> Bursa</t>
  </si>
  <si>
    <t>Rendőrség működését elősegítő támogató alap</t>
  </si>
  <si>
    <t xml:space="preserve">Turisztikai egyesület </t>
  </si>
  <si>
    <t>Társ. szervek, ifjúsági és polgári köz. tám.</t>
  </si>
  <si>
    <t>Római Katolikus Egyház támogatása</t>
  </si>
  <si>
    <t>Kulturális egyesületek támogatása</t>
  </si>
  <si>
    <t>Lakáscélú kölcsön törlesztéséhez támogatás</t>
  </si>
  <si>
    <t>Közművelődési pályázat /közművelődési érdekeltségnövelő támogatás/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</si>
  <si>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</si>
  <si>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</si>
  <si>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</si>
  <si>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</si>
  <si>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</si>
  <si>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</si>
  <si>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</si>
  <si>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 xml:space="preserve">               - Úszószakosztály </t>
  </si>
  <si>
    <t xml:space="preserve">                Karate klub</t>
  </si>
  <si>
    <t xml:space="preserve">                Kerékpárosok</t>
  </si>
  <si>
    <t xml:space="preserve">                Lovas Szakosztály</t>
  </si>
  <si>
    <t>Rendszeres szoc.segély</t>
  </si>
  <si>
    <t>Kiegészítő Gyermekvédelmi tám.</t>
  </si>
  <si>
    <t>Rendszeres gyermekvédelmi kedvezmény</t>
  </si>
  <si>
    <t>Közgyógy ellátás</t>
  </si>
  <si>
    <t>Köztemetés</t>
  </si>
  <si>
    <t>Lakásfenntartási támogatás</t>
  </si>
  <si>
    <t>Ápolási díj</t>
  </si>
  <si>
    <t>Adósságkezelési szolgáltatás</t>
  </si>
  <si>
    <t>Lakbértámogatás</t>
  </si>
  <si>
    <t>Óvodáztatási támogatás</t>
  </si>
  <si>
    <t>Adósságkez. lakásfenntartási tám.</t>
  </si>
  <si>
    <t>Önkormányzati segély / pénzbeli</t>
  </si>
  <si>
    <t>Ssz.</t>
  </si>
  <si>
    <t>F e l a d a t</t>
  </si>
  <si>
    <t>2014. évi előirányzat</t>
  </si>
  <si>
    <t>Önkormány-zati forrás</t>
  </si>
  <si>
    <t>Külső forrás</t>
  </si>
  <si>
    <t>Forrás megnevezése</t>
  </si>
  <si>
    <t>E ft</t>
  </si>
  <si>
    <t>I.</t>
  </si>
  <si>
    <t>VÍZÜGYI ÁGAZAT</t>
  </si>
  <si>
    <t>3016 HRSZ-ú árok összekötése a 0423/1 hrsz.-ú magáningatlanon lévő árokkal - vízjogi létesítési engedély elkészítése (Bize)</t>
  </si>
  <si>
    <t>Vasút u. csapadékvíz átvezetés tervezés</t>
  </si>
  <si>
    <t>Május 1. utca keleti oldal sárrázó és homokfogó iszapláda kiépítése</t>
  </si>
  <si>
    <t>József A. utca - Szabadság utca és Szabadság -Kossuth L. utca által közrezárt  magán ingatlanokon összegyűlő belvíz elvezetése</t>
  </si>
  <si>
    <t>2014-ben határidős vízjogi engedélyek meghosszabbítása</t>
  </si>
  <si>
    <t>Marcali szennyvíztisztító telep felújítása, Horvátkút városrész csatornázása (Dél-Balaton Szennyvíz projekt része)</t>
  </si>
  <si>
    <t>KEOP-1.2.0/09-11-2011-0019 (nettó 1.241.945 eFt), BM EU önerő (231.811 eFt), ÁFA</t>
  </si>
  <si>
    <t>Víziközmű vagyonértékelése</t>
  </si>
  <si>
    <t>Összesen:</t>
  </si>
  <si>
    <t>Önkormányza-ti forrás</t>
  </si>
  <si>
    <t>II.</t>
  </si>
  <si>
    <t>KÖZLEKEDÉSI ÁGAZAT</t>
  </si>
  <si>
    <t>Bize - Marcali - Kéthely - Baltonújlaki leágazó közötti kerékpárút építése</t>
  </si>
  <si>
    <t>Puskás T. utca Liszt F. utca - NOA telephely között járda tervezés</t>
  </si>
  <si>
    <t>Árpád  utca út- és járda építés, csapadékvíz elvezetéssel műszaki ellenőrzés, eljárási díjak</t>
  </si>
  <si>
    <t>III.</t>
  </si>
  <si>
    <t>SZOCIÁLIS-, ÉS HUMÁN SZOLGÁLTATÁS, IGAZGATÁS</t>
  </si>
  <si>
    <t>Belterületi fásítás</t>
  </si>
  <si>
    <t>Marcali Városi Fürdő és Szabadidőközpont napelemes kiserőmű építése</t>
  </si>
  <si>
    <t>Ebrendészeti feladatok ellátásához chip leolvasó beszerzése</t>
  </si>
  <si>
    <t>Kereskedelmi tevékenység nyilvántartó program beszerzése</t>
  </si>
  <si>
    <t>E-Kata vagyongazdálkodásirendszer program beszerzése</t>
  </si>
  <si>
    <t xml:space="preserve">Lehel utca 027/2 hrsz. Telekhatár rendezés, gáz-, villamos energia ellátás kiépítése </t>
  </si>
  <si>
    <t>Horvátkúti sportpálya telekalakítás</t>
  </si>
  <si>
    <t>Focska kanyar ivóvíz szolgalmi jog bejegyzés</t>
  </si>
  <si>
    <t>2011-ben befizetett közműfejlesztési hozzájárulás</t>
  </si>
  <si>
    <t>13.</t>
  </si>
  <si>
    <t>Költségvetés készítő program upgrade</t>
  </si>
  <si>
    <t>Mákos köz közvilágítás</t>
  </si>
  <si>
    <t>FELÚJÍTÁS</t>
  </si>
  <si>
    <t>Orgona u. 1.-3. számú társasház önkormányzati rész tetőfelújítása</t>
  </si>
  <si>
    <t>Marcali GYÉK és a Katona József utcai Bóbita óvoda épületeinek energetikai felújítása</t>
  </si>
  <si>
    <t>KEOP-2012/5.5.0</t>
  </si>
  <si>
    <t>Marcali Polgármesteri Hivatal energetikai felújítása</t>
  </si>
  <si>
    <t>KEOP-2012/5.5.1</t>
  </si>
  <si>
    <t>Széchenyi u. 22-28 társasház energetikai felújítás - Panelprogram, önkormányzati önrész, valamint az önkormányzati épületrészek felújítására eső költség</t>
  </si>
  <si>
    <t>Templom utca vízjogi engedéllyel rendelkező északi és déli oldalán csapadékvíz elvezető rendszer felújítása</t>
  </si>
  <si>
    <t>Csak legalább 50% pályázati támogatás esetén</t>
  </si>
  <si>
    <t>Puskás Tivadar utcában a Liszt - József A. utcák között járda felújítás, árok burkolás</t>
  </si>
  <si>
    <t>Széchenyi u. déli oldalon járda felújítás (Baglastól a Csoba papírig) csapadékvíz elvezetéssel</t>
  </si>
  <si>
    <t>Európa park szökőkutak kőburkolatának és filagóriák faszrekezetének felújítása</t>
  </si>
  <si>
    <t>Sport utcai birkózócsarnok tetőhéjazat felújítása</t>
  </si>
  <si>
    <t>Ivóvíz és szennyvíz közművek rekonstrukciója DRV koncessziós díj terhére</t>
  </si>
  <si>
    <t>DRV koncessziós díj</t>
  </si>
  <si>
    <t>Marcali Közös Önkormányzati Hivatal eszköz beszerzés</t>
  </si>
  <si>
    <t>Marcali Közös Önkormányzati Hivatal informatikai fejlesztés</t>
  </si>
  <si>
    <t>14.</t>
  </si>
  <si>
    <t>Erste Bank / áthúzódó tétel /</t>
  </si>
  <si>
    <t>Kékmadár épület felújítás</t>
  </si>
  <si>
    <t>Orvosi rendelő tető szigetelés</t>
  </si>
  <si>
    <t>Marcali Város Önkormányzatának 2014. évi bevételi előirányzatai</t>
  </si>
  <si>
    <t>Működési célú támogatások államháztartáson belülről</t>
  </si>
  <si>
    <t>Felhalmozási célú támogatások államháztartáson belülről</t>
  </si>
  <si>
    <t xml:space="preserve">Felhalmozási bevételek </t>
  </si>
  <si>
    <t>Bevételek mindösszesen</t>
  </si>
  <si>
    <t xml:space="preserve">Maradvány igénybevétele </t>
  </si>
  <si>
    <t>Marcali Város Önkormányzata   irányítása alá tartozó költségvetési szervek 2014. évi bevételi előirányzatai                                          ezer Ft</t>
  </si>
  <si>
    <t>Intézmény</t>
  </si>
  <si>
    <t>Működési bevételek</t>
  </si>
  <si>
    <t>Finanszírozási bevétel</t>
  </si>
  <si>
    <t xml:space="preserve"> Felhalmozási  bevétel</t>
  </si>
  <si>
    <t>2014. évi  előirányzat</t>
  </si>
  <si>
    <t>2012. évi módosított előirányzat</t>
  </si>
  <si>
    <t xml:space="preserve">GAMESZ  </t>
  </si>
  <si>
    <t xml:space="preserve">Kulturális Közp. </t>
  </si>
  <si>
    <t xml:space="preserve">Városi Könyvtár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</si>
  <si>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</si>
  <si>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</si>
  <si>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</si>
  <si>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</si>
  <si>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</si>
  <si>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</si>
  <si>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</si>
  <si>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</si>
  <si>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Marcali Város Önkormányzata   irányítása alá tartozó költségvetési szervek 2014. évi kiadási előirányzatai                                          ezer Ft</t>
  </si>
  <si>
    <t>Személyi juttatások</t>
  </si>
  <si>
    <t>Munkaadókat terhelő járulékok és szociális h.j. adó</t>
  </si>
  <si>
    <t>Dologi kiadások</t>
  </si>
  <si>
    <t>Felújítások</t>
  </si>
  <si>
    <t>Egyéb felhalmaozási célú kiadások</t>
  </si>
  <si>
    <t>Kiadások összesen</t>
  </si>
  <si>
    <t xml:space="preserve">Egyéb tárgyi eszközök beszerzése, létesítése  </t>
  </si>
  <si>
    <t>Céltartalék (9.+..15.)</t>
  </si>
  <si>
    <t>Választókerületi alap támogatása</t>
  </si>
  <si>
    <t>Városrészi önkormányzatok  támogatása áthúzódó tételek</t>
  </si>
  <si>
    <t>Szállítói kötelezettség</t>
  </si>
  <si>
    <t>Marcali Közös Önkormányzati Hivatal 2014. évi kiadási előirányzatai</t>
  </si>
  <si>
    <t>Egyéb kommunikációs szolgáltatás</t>
  </si>
  <si>
    <t>Szakmai tev. segítő szolg.</t>
  </si>
  <si>
    <t>Marcali Város Önkormányzata, és irányítása alá tartozó költségvetési szervek 2014. évi engedélyezett létszám előirányzatai</t>
  </si>
  <si>
    <t xml:space="preserve">2014. évi kv. engedélyezett létszámkeret </t>
  </si>
  <si>
    <t xml:space="preserve">KÖZOP-3.2.0/c-08-11-2011-0005: 188 629 eFt, Kéthely: 1 069 eFt, </t>
  </si>
  <si>
    <t xml:space="preserve">KEOP-2012-4.10.0 85%, </t>
  </si>
  <si>
    <t>Kamerarendszer bővítése</t>
  </si>
  <si>
    <t>Marcali Város Önkormányzata, és irányítása alá tartozó költségvetési szervek 2014.évi  bevételi előirányzatai                                                    e Ft</t>
  </si>
  <si>
    <t>Marcali Város Önkormányzata, és irányítása alá tartozó költségvetési szervek 2014.évi  kiadási előirányzatai                                             e Ft</t>
  </si>
  <si>
    <t>ebből : Működőképesség megőrzését szolgáló kiegészítő támogatás</t>
  </si>
  <si>
    <t xml:space="preserve">            Előző évi költségvetési maradvány igénybevétele</t>
  </si>
  <si>
    <t>1. melléklet</t>
  </si>
  <si>
    <t>2. Melléklet</t>
  </si>
  <si>
    <t>Marcali Város Önkormányzata által 2014. évben ellátandó, önként vállalt feladatai, és álamigazgatási feladatai       e Ft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</si>
  <si>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</si>
  <si>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</si>
  <si>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</si>
  <si>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</si>
  <si>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</si>
  <si>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</si>
  <si>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</si>
  <si>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</si>
  <si>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</si>
  <si>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</si>
  <si>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</si>
  <si>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</si>
  <si>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</si>
  <si>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Pénzmaradvány igénybevétele</t>
  </si>
  <si>
    <t>Bevételi előir. összesen:</t>
  </si>
  <si>
    <t>15.</t>
  </si>
  <si>
    <t>16.</t>
  </si>
  <si>
    <t>17.</t>
  </si>
  <si>
    <t>18.</t>
  </si>
  <si>
    <t>19.</t>
  </si>
  <si>
    <t>20.</t>
  </si>
  <si>
    <t>21.</t>
  </si>
  <si>
    <t>22.</t>
  </si>
  <si>
    <t>Kiadási előir. összesen:</t>
  </si>
  <si>
    <t xml:space="preserve">Marcali Város Önkormányzata, és irányítása alá tartozó költségvetési szervek  előirányzati ütemterve 2014.évre                         </t>
  </si>
  <si>
    <t xml:space="preserve"> Működési bevételek</t>
  </si>
  <si>
    <t>Felhalmozási bevételek</t>
  </si>
  <si>
    <t>Működési célú átvett pénzeszközök</t>
  </si>
  <si>
    <t>Felhalmozási célú átvett pénzeszközök</t>
  </si>
  <si>
    <t>Pénzügyi befektetések kiadásai (Részesedés vásárlás)</t>
  </si>
  <si>
    <t xml:space="preserve">14. </t>
  </si>
  <si>
    <t>Gazdaságélénkítő program kidolgozása</t>
  </si>
  <si>
    <t xml:space="preserve">8. </t>
  </si>
  <si>
    <t>Csapdékvíz elvezetés</t>
  </si>
  <si>
    <t>Pályázati forrás /BM/</t>
  </si>
  <si>
    <t>talajterhelési díj</t>
  </si>
  <si>
    <t>Kulturális Központ</t>
  </si>
  <si>
    <t>rendezvények</t>
  </si>
  <si>
    <t>Horvátkúti u. 25-31. között bedőlt burkolt árok és járda felújítása</t>
  </si>
  <si>
    <t xml:space="preserve">I. </t>
  </si>
  <si>
    <t>Szent János árok  2. híd szélesítés tervezése</t>
  </si>
  <si>
    <t>Buszváró tervezés és építés a Vicze ABC előtt, a Boronkai utca D-i oldalán és a Focska kanyarban, Horvátkúti  buszfellépő</t>
  </si>
  <si>
    <t>A Múzeum enegedélyezett 7 fő létszámából</t>
  </si>
  <si>
    <t>1 fő foglakozatása pályázat függvénye</t>
  </si>
  <si>
    <t>2014 évi mód előirányzat</t>
  </si>
  <si>
    <t>2014 .évi mód előirányzat</t>
  </si>
  <si>
    <t>2014. évi módosított előrányzat</t>
  </si>
  <si>
    <t>2014. évi módosított előirányzat</t>
  </si>
  <si>
    <t>2014.évi módosított előirányzat</t>
  </si>
  <si>
    <t>2014. évi módosítot előirányzat</t>
  </si>
  <si>
    <t>2014. évi módosított létszámkeret</t>
  </si>
  <si>
    <t>2014 évi előirányzat</t>
  </si>
  <si>
    <t>Felhalmozási célú önkormányzati támogatás</t>
  </si>
  <si>
    <t>Mikszáth iskola tetőfelújítás</t>
  </si>
  <si>
    <t xml:space="preserve">            ezen belül: Felhalmozási célú önkormányzati támogatás</t>
  </si>
  <si>
    <t>Noszlopy G. Általános Iskola vizesblokk felújítása</t>
  </si>
  <si>
    <t>Múzeum köz 4 -10. házszámú társasház mellett parkoló építése, csapadékvíz elvezetéssel, Horvátkúti buszváró építése</t>
  </si>
  <si>
    <t>Szívbetegekért Közalapítvány</t>
  </si>
  <si>
    <t>Ezüstkapocs Közalapítvány</t>
  </si>
  <si>
    <t>Megbékélés Szeretetotthon</t>
  </si>
  <si>
    <t>Önkormányzatok működési támogatásai (1+…6)</t>
  </si>
  <si>
    <t>Felhalmozási célú támogatások államháztartáson belülről(10+11)</t>
  </si>
  <si>
    <t>Termékek és szolgáltatások adói (13+..16)</t>
  </si>
  <si>
    <t>Közhatalmi bevételek (17+18)</t>
  </si>
  <si>
    <t>Működési bevételek (20+..28)</t>
  </si>
  <si>
    <t>Működési célú átvett pénzeszközök ( 32+33)</t>
  </si>
  <si>
    <t>Felhalmozási célú átvett pénzeszközök ( 35 + 36 )</t>
  </si>
  <si>
    <t>Költségvetési bevételek (7+9+12+19+29+31+37)</t>
  </si>
  <si>
    <t>Bevételek mindösszesen(38+40 )</t>
  </si>
  <si>
    <t>Egyéb működési célú kiadások ( 32+..   +35)</t>
  </si>
  <si>
    <t>2014 évi állami támog ( e-útdíj 600, múzeumi feladatok 1484, ker.kieg elöleg 1107, közn. Feladatok 2798)</t>
  </si>
  <si>
    <t>Hosszú lejáratú hiteltörlesztés</t>
  </si>
  <si>
    <t>Rövidlejáratú hiteltörlesztés</t>
  </si>
  <si>
    <t>Finanszírozási kiadások összesen(44+45+46)</t>
  </si>
  <si>
    <t>Költségvetési kiadások összesen (1+2+24+31+36+40+41+43 +47)</t>
  </si>
  <si>
    <t>Felhalmozási célú péneszközátadás</t>
  </si>
  <si>
    <t xml:space="preserve">             Egyéb müködési kadás</t>
  </si>
  <si>
    <t xml:space="preserve">             Finanszírozási kiadok</t>
  </si>
  <si>
    <t xml:space="preserve">          Finanszírozási kiadások</t>
  </si>
  <si>
    <t xml:space="preserve"> Felhalmozási célú átvett pénzeszközök</t>
  </si>
  <si>
    <t>Finanszírozási kiadás</t>
  </si>
  <si>
    <t>Müködési célú támogatásértékű bevétel</t>
  </si>
  <si>
    <t>Müködési célú pénzeszközátadás</t>
  </si>
  <si>
    <t>Kommunikációs szolgáltatások ( 6 +7)</t>
  </si>
  <si>
    <t>Szolgáltatási kiadások ( 9+…+ 15 )</t>
  </si>
  <si>
    <t>Kiküldetések, reklám- és propagandakiadások ( 17+18 )</t>
  </si>
  <si>
    <t>Különféle befizetések és egyéb dologi kiadások (20+.. +22 )</t>
  </si>
  <si>
    <t>Dologi kiadások összesen ( 5+8+16+19+23 )</t>
  </si>
  <si>
    <t>Költségvetési kiadások összesen (1+2+24+25 )</t>
  </si>
  <si>
    <t xml:space="preserve">1. melléklet a  19/2014.(IX.26.) önkormányzati rendelethez </t>
  </si>
  <si>
    <t xml:space="preserve">2. melléklet a  19/2014.(IX.26.) önkormányzati rendelethez </t>
  </si>
  <si>
    <t xml:space="preserve">                                                                                3. melléklet a 19/2014.(IX.26.) önkormányzati rendelethez</t>
  </si>
  <si>
    <t xml:space="preserve">                                                                                 4. melléklet a 19/2014.(IX.26.) önkormányzati rendelethez</t>
  </si>
  <si>
    <t>5/1 melléklet a 19/2014.(IX.26.) önkormányzati rendelethez</t>
  </si>
  <si>
    <t>5/2 melléklet  a 19/2014.(IX.26.) önkormányzati rendelethez</t>
  </si>
  <si>
    <t xml:space="preserve">6. melléklet   a 19/2014.(IX.26.) önkormányzati rendelethez </t>
  </si>
  <si>
    <t>7. melléklet  a 19/2014.(IX.26.) önkormányzati rendelethez</t>
  </si>
  <si>
    <t>8.melléklet a  19/2014.(IX.26.) önkormányzati rendelethez</t>
  </si>
  <si>
    <t>9/1. melléklet a 19/2014.(IX.26.) önkormányzati rendelethez</t>
  </si>
  <si>
    <t>9/2. melléklet a  19/2014.(IX.26.) önkormányzati rendelethez</t>
  </si>
  <si>
    <t>9/3. melléklet a 19/2014.(IX.26.) önkormányzati rendelethez</t>
  </si>
  <si>
    <t xml:space="preserve"> a 19/2014.(IX.26.) önkormányzati rendelethez </t>
  </si>
  <si>
    <t>11. melléklet a 19/2014.(IX.26.) önkormányzati rendelethez</t>
  </si>
  <si>
    <t>13. melléklet a 19/2014 (IX.26.) önkormányzati rendelethez</t>
  </si>
  <si>
    <t>14. melléklet a 19/2014 (IX.26.) önkormányzati rendelethez</t>
  </si>
  <si>
    <t>15. melléklet a 19/2014. (IX.26.) önkormányzati rendelethez</t>
  </si>
  <si>
    <t>16. melléklet a 19/2014(IX.26.) önkormányzati rendelethez</t>
  </si>
  <si>
    <t>17.melléklet a 19/2014.(IX.26.) önkormányzati rendelethez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</si>
</sst>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  <numFmt numFmtId="183" formatCode="#,##0.0"/>
    <numFmt numFmtId="184" formatCode="#,##0\ _F_t"/>
    <numFmt numFmtId="185" formatCode="#,###"/>
    <numFmt numFmtId="186" formatCode="#"/>
    <numFmt numFmtId="187" formatCode="#,##0.000"/>
    <numFmt numFmtId="188" formatCode="0.0%"/>
    <numFmt numFmtId="189" formatCode="0.000%"/>
    <numFmt numFmtId="190" formatCode="0.0000%"/>
    <numFmt numFmtId="191" formatCode="_-* #,##0.000\ _F_t_-;\-* #,##0.000\ _F_t_-;_-* &quot;-&quot;??\ _F_t_-;_-@_-"/>
    <numFmt numFmtId="192" formatCode="_-* #,##0.0000\ _F_t_-;\-* #,##0.0000\ _F_t_-;_-* &quot;-&quot;??\ _F_t_-;_-@_-"/>
    <numFmt numFmtId="193" formatCode="#,##0.0000\ _F_t"/>
    <numFmt numFmtId="194" formatCode="#,##0.0000"/>
    <numFmt numFmtId="195" formatCode="&quot;H-&quot;0000"/>
    <numFmt numFmtId="196" formatCode="yyyy/mm/dd;@"/>
    <numFmt numFmtId="197" formatCode="_-* #,##0.00\ [$Ft-40E]_-;\-* #,##0.00\ [$Ft-40E]_-;_-* &quot;-&quot;??\ [$Ft-40E]_-;_-@_-"/>
    <numFmt numFmtId="198" formatCode="[$-40E]yyyy\.\ mmmm\ d\."/>
    <numFmt numFmtId="199" formatCode="#,##0.0\ &quot;Ft&quot;"/>
    <numFmt numFmtId="200" formatCode="0.0"/>
    <numFmt numFmtId="201" formatCode="0.E+00"/>
    <numFmt numFmtId="202" formatCode="[$-F800]dddd\,\ mmmm\ dd\,\ yyyy"/>
  </numFmts>
  <fonts count="6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10"/>
      <color indexed="8"/>
      <name val="Cambria"/>
      <family val="1"/>
    </font>
    <font>
      <b/>
      <i/>
      <sz val="10"/>
      <name val="Cambria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0"/>
      <name val="Times New Roman CE"/>
      <family val="1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 Narrow"/>
      <family val="2"/>
    </font>
    <font>
      <sz val="11"/>
      <name val="Arial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8"/>
      <name val="Arial CE"/>
      <family val="0"/>
    </font>
    <font>
      <sz val="8"/>
      <name val="Arial"/>
      <family val="2"/>
    </font>
    <font>
      <i/>
      <sz val="12"/>
      <name val="Times New Roman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b/>
      <u val="single"/>
      <sz val="10"/>
      <name val="Times New Roman CE"/>
      <family val="0"/>
    </font>
    <font>
      <b/>
      <i/>
      <sz val="10"/>
      <name val="Arial"/>
      <family val="2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u val="single"/>
      <sz val="10"/>
      <name val="Times New Roman"/>
      <family val="1"/>
    </font>
    <font>
      <sz val="12"/>
      <name val="Times New Roman CE"/>
      <family val="0"/>
    </font>
    <font>
      <b/>
      <i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8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2" fillId="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1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4" borderId="7" applyNumberFormat="0" applyFont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9" fillId="6" borderId="0" applyNumberFormat="0" applyBorder="0" applyAlignment="0" applyProtection="0"/>
    <xf numFmtId="0" fontId="60" fillId="16" borderId="8" applyNumberFormat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62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17" borderId="0" applyNumberFormat="0" applyBorder="0" applyAlignment="0" applyProtection="0"/>
    <xf numFmtId="0" fontId="64" fillId="7" borderId="0" applyNumberFormat="0" applyBorder="0" applyAlignment="0" applyProtection="0"/>
    <xf numFmtId="0" fontId="65" fillId="16" borderId="1" applyNumberFormat="0" applyAlignment="0" applyProtection="0"/>
    <xf numFmtId="9" fontId="0" fillId="0" borderId="0" applyFont="0" applyFill="0" applyBorder="0" applyAlignment="0" applyProtection="0"/>
  </cellStyleXfs>
  <cellXfs count="81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6" fillId="0" borderId="0" xfId="60">
      <alignment/>
      <protection/>
    </xf>
    <xf numFmtId="3" fontId="6" fillId="0" borderId="0" xfId="60" applyNumberFormat="1">
      <alignment/>
      <protection/>
    </xf>
    <xf numFmtId="0" fontId="6" fillId="0" borderId="0" xfId="60" applyFont="1">
      <alignment/>
      <protection/>
    </xf>
    <xf numFmtId="0" fontId="6" fillId="0" borderId="0" xfId="60" applyBorder="1">
      <alignment/>
      <protection/>
    </xf>
    <xf numFmtId="0" fontId="18" fillId="0" borderId="0" xfId="60" applyFont="1">
      <alignment/>
      <protection/>
    </xf>
    <xf numFmtId="0" fontId="19" fillId="18" borderId="15" xfId="60" applyFont="1" applyFill="1" applyBorder="1" applyAlignment="1">
      <alignment horizontal="center" vertical="center" wrapText="1"/>
      <protection/>
    </xf>
    <xf numFmtId="0" fontId="19" fillId="18" borderId="16" xfId="60" applyFont="1" applyFill="1" applyBorder="1" applyAlignment="1">
      <alignment horizontal="center" vertical="center" wrapText="1"/>
      <protection/>
    </xf>
    <xf numFmtId="0" fontId="19" fillId="18" borderId="17" xfId="60" applyFont="1" applyFill="1" applyBorder="1" applyAlignment="1">
      <alignment horizontal="center" vertical="center" wrapText="1"/>
      <protection/>
    </xf>
    <xf numFmtId="0" fontId="15" fillId="0" borderId="18" xfId="60" applyFont="1" applyBorder="1" applyAlignment="1">
      <alignment vertical="top" wrapText="1"/>
      <protection/>
    </xf>
    <xf numFmtId="0" fontId="15" fillId="0" borderId="19" xfId="60" applyFont="1" applyBorder="1" applyAlignment="1">
      <alignment vertical="top" wrapText="1"/>
      <protection/>
    </xf>
    <xf numFmtId="0" fontId="15" fillId="0" borderId="20" xfId="60" applyFont="1" applyBorder="1" applyAlignment="1">
      <alignment horizontal="center" vertical="center" wrapText="1"/>
      <protection/>
    </xf>
    <xf numFmtId="0" fontId="20" fillId="5" borderId="15" xfId="60" applyFont="1" applyFill="1" applyBorder="1" applyAlignment="1">
      <alignment horizontal="center" vertical="center" wrapText="1"/>
      <protection/>
    </xf>
    <xf numFmtId="0" fontId="15" fillId="0" borderId="21" xfId="60" applyFont="1" applyFill="1" applyBorder="1" applyAlignment="1">
      <alignment horizontal="center" vertical="center" wrapText="1"/>
      <protection/>
    </xf>
    <xf numFmtId="0" fontId="15" fillId="0" borderId="22" xfId="60" applyFont="1" applyFill="1" applyBorder="1" applyAlignment="1">
      <alignment vertical="center" wrapText="1"/>
      <protection/>
    </xf>
    <xf numFmtId="3" fontId="15" fillId="0" borderId="22" xfId="60" applyNumberFormat="1" applyFont="1" applyFill="1" applyBorder="1" applyAlignment="1">
      <alignment horizontal="right" vertical="center" wrapText="1"/>
      <protection/>
    </xf>
    <xf numFmtId="10" fontId="15" fillId="0" borderId="23" xfId="60" applyNumberFormat="1" applyFont="1" applyFill="1" applyBorder="1" applyAlignment="1">
      <alignment horizontal="center" vertical="center" wrapText="1"/>
      <protection/>
    </xf>
    <xf numFmtId="0" fontId="22" fillId="0" borderId="0" xfId="60" applyFont="1" applyFill="1" applyAlignment="1">
      <alignment horizontal="left" vertical="center" wrapText="1"/>
      <protection/>
    </xf>
    <xf numFmtId="0" fontId="6" fillId="0" borderId="0" xfId="60" applyAlignment="1">
      <alignment vertical="center"/>
      <protection/>
    </xf>
    <xf numFmtId="0" fontId="23" fillId="0" borderId="0" xfId="60" applyFont="1" applyFill="1" applyBorder="1" applyAlignment="1">
      <alignment horizontal="left" vertical="center" wrapText="1"/>
      <protection/>
    </xf>
    <xf numFmtId="0" fontId="15" fillId="0" borderId="24" xfId="60" applyFont="1" applyFill="1" applyBorder="1" applyAlignment="1">
      <alignment vertical="center" wrapText="1"/>
      <protection/>
    </xf>
    <xf numFmtId="3" fontId="15" fillId="0" borderId="24" xfId="60" applyNumberFormat="1" applyFont="1" applyFill="1" applyBorder="1" applyAlignment="1">
      <alignment horizontal="right" vertical="center" wrapText="1"/>
      <protection/>
    </xf>
    <xf numFmtId="0" fontId="15" fillId="0" borderId="25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6" fillId="0" borderId="0" xfId="60" applyFill="1" applyAlignment="1">
      <alignment vertical="center"/>
      <protection/>
    </xf>
    <xf numFmtId="10" fontId="15" fillId="0" borderId="26" xfId="60" applyNumberFormat="1" applyFont="1" applyFill="1" applyBorder="1" applyAlignment="1">
      <alignment horizontal="center" vertical="center" wrapText="1"/>
      <protection/>
    </xf>
    <xf numFmtId="0" fontId="18" fillId="0" borderId="0" xfId="60" applyFont="1" applyAlignment="1">
      <alignment vertical="center"/>
      <protection/>
    </xf>
    <xf numFmtId="0" fontId="15" fillId="18" borderId="15" xfId="60" applyFont="1" applyFill="1" applyBorder="1" applyAlignment="1">
      <alignment vertical="top" wrapText="1"/>
      <protection/>
    </xf>
    <xf numFmtId="0" fontId="13" fillId="18" borderId="16" xfId="60" applyFont="1" applyFill="1" applyBorder="1" applyAlignment="1">
      <alignment horizontal="left" vertical="center" wrapText="1"/>
      <protection/>
    </xf>
    <xf numFmtId="3" fontId="13" fillId="18" borderId="16" xfId="60" applyNumberFormat="1" applyFont="1" applyFill="1" applyBorder="1" applyAlignment="1">
      <alignment horizontal="right" vertical="center" wrapText="1"/>
      <protection/>
    </xf>
    <xf numFmtId="10" fontId="14" fillId="18" borderId="17" xfId="60" applyNumberFormat="1" applyFont="1" applyFill="1" applyBorder="1" applyAlignment="1">
      <alignment horizontal="center" vertical="center" wrapText="1"/>
      <protection/>
    </xf>
    <xf numFmtId="0" fontId="19" fillId="18" borderId="15" xfId="60" applyFont="1" applyFill="1" applyBorder="1" applyAlignment="1">
      <alignment horizontal="center" vertical="center" wrapText="1"/>
      <protection/>
    </xf>
    <xf numFmtId="0" fontId="19" fillId="18" borderId="16" xfId="60" applyFont="1" applyFill="1" applyBorder="1" applyAlignment="1">
      <alignment horizontal="center" vertical="center" wrapText="1"/>
      <protection/>
    </xf>
    <xf numFmtId="0" fontId="24" fillId="0" borderId="0" xfId="60" applyFont="1">
      <alignment/>
      <protection/>
    </xf>
    <xf numFmtId="0" fontId="15" fillId="0" borderId="18" xfId="60" applyFont="1" applyBorder="1" applyAlignment="1">
      <alignment vertical="top" wrapText="1"/>
      <protection/>
    </xf>
    <xf numFmtId="0" fontId="15" fillId="0" borderId="19" xfId="60" applyFont="1" applyBorder="1" applyAlignment="1">
      <alignment vertical="top" wrapText="1"/>
      <protection/>
    </xf>
    <xf numFmtId="0" fontId="20" fillId="5" borderId="15" xfId="60" applyFont="1" applyFill="1" applyBorder="1" applyAlignment="1">
      <alignment horizontal="center" vertical="center" wrapText="1"/>
      <protection/>
    </xf>
    <xf numFmtId="0" fontId="15" fillId="0" borderId="27" xfId="60" applyFont="1" applyBorder="1" applyAlignment="1">
      <alignment horizontal="center" vertical="center" wrapText="1"/>
      <protection/>
    </xf>
    <xf numFmtId="0" fontId="15" fillId="0" borderId="22" xfId="60" applyFont="1" applyBorder="1" applyAlignment="1">
      <alignment horizontal="left" vertical="center" wrapText="1"/>
      <protection/>
    </xf>
    <xf numFmtId="3" fontId="15" fillId="0" borderId="12" xfId="60" applyNumberFormat="1" applyFont="1" applyBorder="1" applyAlignment="1">
      <alignment horizontal="right" vertical="center" wrapText="1"/>
      <protection/>
    </xf>
    <xf numFmtId="3" fontId="15" fillId="0" borderId="12" xfId="60" applyNumberFormat="1" applyFont="1" applyBorder="1" applyAlignment="1">
      <alignment horizontal="right" vertical="center"/>
      <protection/>
    </xf>
    <xf numFmtId="0" fontId="15" fillId="0" borderId="28" xfId="60" applyFont="1" applyBorder="1" applyAlignment="1">
      <alignment horizontal="center" vertical="center" wrapText="1"/>
      <protection/>
    </xf>
    <xf numFmtId="0" fontId="15" fillId="0" borderId="27" xfId="60" applyFont="1" applyFill="1" applyBorder="1" applyAlignment="1">
      <alignment horizontal="center" vertical="center" wrapText="1"/>
      <protection/>
    </xf>
    <xf numFmtId="0" fontId="15" fillId="0" borderId="22" xfId="60" applyFont="1" applyFill="1" applyBorder="1" applyAlignment="1">
      <alignment horizontal="left" vertical="center" wrapText="1"/>
      <protection/>
    </xf>
    <xf numFmtId="3" fontId="15" fillId="0" borderId="12" xfId="60" applyNumberFormat="1" applyFont="1" applyFill="1" applyBorder="1" applyAlignment="1">
      <alignment horizontal="right" vertical="center" wrapText="1"/>
      <protection/>
    </xf>
    <xf numFmtId="3" fontId="15" fillId="0" borderId="12" xfId="60" applyNumberFormat="1" applyFont="1" applyFill="1" applyBorder="1" applyAlignment="1">
      <alignment horizontal="right" vertical="center"/>
      <protection/>
    </xf>
    <xf numFmtId="0" fontId="15" fillId="0" borderId="28" xfId="60" applyFont="1" applyFill="1" applyBorder="1" applyAlignment="1">
      <alignment horizontal="center" vertical="center" wrapText="1"/>
      <protection/>
    </xf>
    <xf numFmtId="0" fontId="18" fillId="0" borderId="0" xfId="60" applyFont="1" applyFill="1">
      <alignment/>
      <protection/>
    </xf>
    <xf numFmtId="0" fontId="6" fillId="0" borderId="0" xfId="60" applyFill="1">
      <alignment/>
      <protection/>
    </xf>
    <xf numFmtId="0" fontId="15" fillId="0" borderId="12" xfId="60" applyFont="1" applyFill="1" applyBorder="1" applyAlignment="1">
      <alignment vertical="center" wrapText="1"/>
      <protection/>
    </xf>
    <xf numFmtId="0" fontId="14" fillId="18" borderId="15" xfId="60" applyFont="1" applyFill="1" applyBorder="1" applyAlignment="1">
      <alignment horizontal="right" vertical="center" wrapText="1"/>
      <protection/>
    </xf>
    <xf numFmtId="0" fontId="13" fillId="18" borderId="16" xfId="60" applyFont="1" applyFill="1" applyBorder="1" applyAlignment="1">
      <alignment horizontal="left" vertical="center" wrapText="1"/>
      <protection/>
    </xf>
    <xf numFmtId="3" fontId="13" fillId="18" borderId="16" xfId="60" applyNumberFormat="1" applyFont="1" applyFill="1" applyBorder="1" applyAlignment="1">
      <alignment horizontal="right" vertical="center" wrapText="1"/>
      <protection/>
    </xf>
    <xf numFmtId="0" fontId="15" fillId="0" borderId="0" xfId="60" applyFont="1" applyBorder="1" applyAlignment="1">
      <alignment horizontal="center" vertical="center" wrapText="1"/>
      <protection/>
    </xf>
    <xf numFmtId="0" fontId="14" fillId="0" borderId="18" xfId="60" applyFont="1" applyFill="1" applyBorder="1" applyAlignment="1">
      <alignment horizontal="center" vertical="center" wrapText="1"/>
      <protection/>
    </xf>
    <xf numFmtId="0" fontId="14" fillId="0" borderId="19" xfId="60" applyFont="1" applyFill="1" applyBorder="1" applyAlignment="1">
      <alignment horizontal="center" vertical="center" wrapText="1"/>
      <protection/>
    </xf>
    <xf numFmtId="0" fontId="14" fillId="0" borderId="19" xfId="60" applyFont="1" applyFill="1" applyBorder="1" applyAlignment="1">
      <alignment horizontal="center" vertical="center" wrapText="1"/>
      <protection/>
    </xf>
    <xf numFmtId="0" fontId="15" fillId="0" borderId="21" xfId="60" applyFont="1" applyBorder="1" applyAlignment="1">
      <alignment horizontal="center" vertical="center" wrapText="1"/>
      <protection/>
    </xf>
    <xf numFmtId="0" fontId="15" fillId="0" borderId="24" xfId="60" applyFont="1" applyBorder="1" applyAlignment="1">
      <alignment horizontal="left" vertical="center" wrapText="1"/>
      <protection/>
    </xf>
    <xf numFmtId="3" fontId="15" fillId="0" borderId="24" xfId="60" applyNumberFormat="1" applyFont="1" applyBorder="1" applyAlignment="1">
      <alignment horizontal="right" vertical="center" wrapText="1"/>
      <protection/>
    </xf>
    <xf numFmtId="3" fontId="15" fillId="0" borderId="24" xfId="60" applyNumberFormat="1" applyFont="1" applyBorder="1" applyAlignment="1">
      <alignment horizontal="right" vertical="center" wrapText="1"/>
      <protection/>
    </xf>
    <xf numFmtId="9" fontId="18" fillId="0" borderId="0" xfId="60" applyNumberFormat="1" applyFont="1">
      <alignment/>
      <protection/>
    </xf>
    <xf numFmtId="0" fontId="15" fillId="0" borderId="12" xfId="60" applyFont="1" applyFill="1" applyBorder="1" applyAlignment="1">
      <alignment horizontal="left" vertical="center" wrapText="1"/>
      <protection/>
    </xf>
    <xf numFmtId="3" fontId="15" fillId="0" borderId="12" xfId="60" applyNumberFormat="1" applyFont="1" applyFill="1" applyBorder="1" applyAlignment="1">
      <alignment horizontal="right" vertical="center" wrapText="1"/>
      <protection/>
    </xf>
    <xf numFmtId="10" fontId="15" fillId="0" borderId="28" xfId="60" applyNumberFormat="1" applyFont="1" applyFill="1" applyBorder="1" applyAlignment="1">
      <alignment horizontal="center" vertical="center" wrapText="1"/>
      <protection/>
    </xf>
    <xf numFmtId="0" fontId="15" fillId="0" borderId="12" xfId="60" applyFont="1" applyFill="1" applyBorder="1" applyAlignment="1">
      <alignment vertical="center" wrapText="1"/>
      <protection/>
    </xf>
    <xf numFmtId="0" fontId="25" fillId="18" borderId="15" xfId="60" applyFont="1" applyFill="1" applyBorder="1" applyAlignment="1">
      <alignment horizontal="center" vertical="center" wrapText="1"/>
      <protection/>
    </xf>
    <xf numFmtId="0" fontId="13" fillId="18" borderId="16" xfId="60" applyFont="1" applyFill="1" applyBorder="1" applyAlignment="1">
      <alignment vertical="center" wrapText="1"/>
      <protection/>
    </xf>
    <xf numFmtId="3" fontId="13" fillId="18" borderId="16" xfId="60" applyNumberFormat="1" applyFont="1" applyFill="1" applyBorder="1" applyAlignment="1">
      <alignment horizontal="right" vertical="center"/>
      <protection/>
    </xf>
    <xf numFmtId="10" fontId="13" fillId="18" borderId="17" xfId="60" applyNumberFormat="1" applyFont="1" applyFill="1" applyBorder="1" applyAlignment="1">
      <alignment horizontal="center" vertical="center" wrapText="1"/>
      <protection/>
    </xf>
    <xf numFmtId="9" fontId="18" fillId="0" borderId="0" xfId="60" applyNumberFormat="1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15" fillId="0" borderId="0" xfId="60" applyFont="1" applyBorder="1" applyAlignment="1">
      <alignment vertical="top" wrapText="1"/>
      <protection/>
    </xf>
    <xf numFmtId="184" fontId="15" fillId="0" borderId="0" xfId="60" applyNumberFormat="1" applyFont="1" applyBorder="1" applyAlignment="1">
      <alignment horizontal="right" vertical="center" wrapText="1"/>
      <protection/>
    </xf>
    <xf numFmtId="0" fontId="15" fillId="0" borderId="0" xfId="60" applyFont="1" applyAlignment="1">
      <alignment horizontal="center" vertical="center"/>
      <protection/>
    </xf>
    <xf numFmtId="184" fontId="6" fillId="0" borderId="0" xfId="60" applyNumberFormat="1">
      <alignment/>
      <protection/>
    </xf>
    <xf numFmtId="0" fontId="20" fillId="0" borderId="18" xfId="60" applyFont="1" applyFill="1" applyBorder="1" applyAlignment="1">
      <alignment vertical="top" wrapText="1"/>
      <protection/>
    </xf>
    <xf numFmtId="0" fontId="21" fillId="0" borderId="19" xfId="60" applyFont="1" applyFill="1" applyBorder="1" applyAlignment="1">
      <alignment horizontal="center" vertical="top" wrapText="1"/>
      <protection/>
    </xf>
    <xf numFmtId="0" fontId="15" fillId="0" borderId="21" xfId="60" applyFont="1" applyBorder="1" applyAlignment="1">
      <alignment horizontal="center" vertical="center" wrapText="1"/>
      <protection/>
    </xf>
    <xf numFmtId="184" fontId="15" fillId="0" borderId="12" xfId="60" applyNumberFormat="1" applyFont="1" applyFill="1" applyBorder="1" applyAlignment="1">
      <alignment horizontal="right" vertical="center" wrapText="1"/>
      <protection/>
    </xf>
    <xf numFmtId="0" fontId="15" fillId="0" borderId="0" xfId="60" applyFont="1" applyAlignment="1">
      <alignment vertical="center" wrapText="1"/>
      <protection/>
    </xf>
    <xf numFmtId="184" fontId="15" fillId="0" borderId="12" xfId="60" applyNumberFormat="1" applyFont="1" applyFill="1" applyBorder="1" applyAlignment="1">
      <alignment horizontal="right" vertical="center" wrapText="1"/>
      <protection/>
    </xf>
    <xf numFmtId="3" fontId="15" fillId="0" borderId="12" xfId="60" applyNumberFormat="1" applyFont="1" applyFill="1" applyBorder="1" applyAlignment="1">
      <alignment vertical="center"/>
      <protection/>
    </xf>
    <xf numFmtId="0" fontId="22" fillId="0" borderId="0" xfId="60" applyFont="1" applyFill="1" applyBorder="1" applyAlignment="1">
      <alignment horizontal="left"/>
      <protection/>
    </xf>
    <xf numFmtId="0" fontId="22" fillId="0" borderId="0" xfId="60" applyFont="1" applyFill="1" applyAlignment="1">
      <alignment horizontal="left"/>
      <protection/>
    </xf>
    <xf numFmtId="0" fontId="15" fillId="0" borderId="12" xfId="60" applyNumberFormat="1" applyFont="1" applyBorder="1" applyAlignment="1">
      <alignment vertical="center" wrapText="1"/>
      <protection/>
    </xf>
    <xf numFmtId="0" fontId="22" fillId="0" borderId="0" xfId="60" applyFont="1" applyFill="1" applyBorder="1" applyAlignment="1">
      <alignment horizontal="left" vertical="center"/>
      <protection/>
    </xf>
    <xf numFmtId="0" fontId="22" fillId="0" borderId="0" xfId="60" applyFont="1" applyFill="1" applyAlignment="1">
      <alignment horizontal="left" vertical="center"/>
      <protection/>
    </xf>
    <xf numFmtId="184" fontId="22" fillId="0" borderId="0" xfId="60" applyNumberFormat="1" applyFont="1" applyFill="1" applyAlignment="1">
      <alignment horizontal="left" vertical="center"/>
      <protection/>
    </xf>
    <xf numFmtId="0" fontId="15" fillId="0" borderId="18" xfId="60" applyFont="1" applyBorder="1" applyAlignment="1">
      <alignment horizontal="center" vertical="center" wrapText="1"/>
      <protection/>
    </xf>
    <xf numFmtId="0" fontId="15" fillId="0" borderId="19" xfId="60" applyFont="1" applyFill="1" applyBorder="1" applyAlignment="1">
      <alignment vertical="top" wrapText="1"/>
      <protection/>
    </xf>
    <xf numFmtId="184" fontId="15" fillId="0" borderId="19" xfId="60" applyNumberFormat="1" applyFont="1" applyFill="1" applyBorder="1" applyAlignment="1">
      <alignment horizontal="right" vertical="center" wrapText="1"/>
      <protection/>
    </xf>
    <xf numFmtId="3" fontId="15" fillId="0" borderId="19" xfId="60" applyNumberFormat="1" applyFont="1" applyFill="1" applyBorder="1" applyAlignment="1">
      <alignment vertical="center"/>
      <protection/>
    </xf>
    <xf numFmtId="0" fontId="15" fillId="0" borderId="20" xfId="60" applyFont="1" applyFill="1" applyBorder="1" applyAlignment="1">
      <alignment horizontal="center" vertical="center" wrapText="1"/>
      <protection/>
    </xf>
    <xf numFmtId="0" fontId="15" fillId="0" borderId="27" xfId="60" applyFont="1" applyBorder="1" applyAlignment="1">
      <alignment horizontal="center" vertical="center" wrapText="1"/>
      <protection/>
    </xf>
    <xf numFmtId="0" fontId="15" fillId="0" borderId="12" xfId="60" applyFont="1" applyFill="1" applyBorder="1" applyAlignment="1">
      <alignment vertical="top" wrapText="1"/>
      <protection/>
    </xf>
    <xf numFmtId="0" fontId="15" fillId="0" borderId="29" xfId="60" applyFont="1" applyBorder="1" applyAlignment="1">
      <alignment horizontal="center" vertical="center" wrapText="1"/>
      <protection/>
    </xf>
    <xf numFmtId="0" fontId="15" fillId="0" borderId="30" xfId="60" applyFont="1" applyFill="1" applyBorder="1" applyAlignment="1">
      <alignment vertical="top" wrapText="1"/>
      <protection/>
    </xf>
    <xf numFmtId="184" fontId="15" fillId="0" borderId="30" xfId="60" applyNumberFormat="1" applyFont="1" applyFill="1" applyBorder="1" applyAlignment="1">
      <alignment horizontal="right" vertical="center" wrapText="1"/>
      <protection/>
    </xf>
    <xf numFmtId="3" fontId="15" fillId="0" borderId="30" xfId="60" applyNumberFormat="1" applyFont="1" applyFill="1" applyBorder="1" applyAlignment="1">
      <alignment vertical="center"/>
      <protection/>
    </xf>
    <xf numFmtId="0" fontId="13" fillId="18" borderId="15" xfId="60" applyFont="1" applyFill="1" applyBorder="1" applyAlignment="1">
      <alignment vertical="center" wrapText="1"/>
      <protection/>
    </xf>
    <xf numFmtId="10" fontId="14" fillId="18" borderId="17" xfId="60" applyNumberFormat="1" applyFont="1" applyFill="1" applyBorder="1" applyAlignment="1">
      <alignment vertical="center" wrapText="1"/>
      <protection/>
    </xf>
    <xf numFmtId="0" fontId="15" fillId="0" borderId="0" xfId="60" applyFont="1" applyBorder="1" applyAlignment="1">
      <alignment horizontal="left" vertical="center"/>
      <protection/>
    </xf>
    <xf numFmtId="184" fontId="6" fillId="0" borderId="0" xfId="60" applyNumberFormat="1" applyAlignment="1">
      <alignment horizontal="right"/>
      <protection/>
    </xf>
    <xf numFmtId="0" fontId="15" fillId="0" borderId="0" xfId="60" applyFont="1" applyBorder="1" applyAlignment="1">
      <alignment horizontal="right" vertical="center" wrapText="1"/>
      <protection/>
    </xf>
    <xf numFmtId="0" fontId="15" fillId="0" borderId="0" xfId="60" applyFont="1" applyBorder="1" applyAlignment="1">
      <alignment vertical="center" wrapText="1"/>
      <protection/>
    </xf>
    <xf numFmtId="184" fontId="15" fillId="0" borderId="0" xfId="60" applyNumberFormat="1" applyFont="1" applyBorder="1" applyAlignment="1">
      <alignment horizontal="right" vertical="center" wrapText="1"/>
      <protection/>
    </xf>
    <xf numFmtId="3" fontId="6" fillId="0" borderId="0" xfId="60" applyNumberFormat="1" applyAlignment="1">
      <alignment horizontal="right"/>
      <protection/>
    </xf>
    <xf numFmtId="184" fontId="6" fillId="0" borderId="0" xfId="60" applyNumberFormat="1" applyBorder="1">
      <alignment/>
      <protection/>
    </xf>
    <xf numFmtId="0" fontId="6" fillId="0" borderId="0" xfId="60" applyFont="1" applyBorder="1">
      <alignment/>
      <protection/>
    </xf>
    <xf numFmtId="3" fontId="6" fillId="0" borderId="0" xfId="60" applyNumberFormat="1" applyBorder="1">
      <alignment/>
      <protection/>
    </xf>
    <xf numFmtId="184" fontId="6" fillId="0" borderId="0" xfId="60" applyNumberFormat="1" applyBorder="1" applyAlignment="1">
      <alignment horizontal="right" vertical="center"/>
      <protection/>
    </xf>
    <xf numFmtId="184" fontId="15" fillId="0" borderId="0" xfId="60" applyNumberFormat="1" applyFont="1" applyFill="1" applyBorder="1" applyAlignment="1">
      <alignment horizontal="right" vertical="center" wrapText="1"/>
      <protection/>
    </xf>
    <xf numFmtId="0" fontId="15" fillId="0" borderId="0" xfId="60" applyFont="1" applyBorder="1" applyAlignment="1">
      <alignment horizontal="center" vertical="center" wrapText="1"/>
      <protection/>
    </xf>
    <xf numFmtId="3" fontId="15" fillId="0" borderId="30" xfId="60" applyNumberFormat="1" applyFont="1" applyFill="1" applyBorder="1" applyAlignment="1">
      <alignment horizontal="right" vertical="center" wrapText="1"/>
      <protection/>
    </xf>
    <xf numFmtId="0" fontId="6" fillId="0" borderId="0" xfId="60" applyAlignment="1">
      <alignment/>
      <protection/>
    </xf>
    <xf numFmtId="0" fontId="15" fillId="0" borderId="0" xfId="58" applyFont="1" applyFill="1" applyProtection="1">
      <alignment/>
      <protection/>
    </xf>
    <xf numFmtId="0" fontId="15" fillId="0" borderId="0" xfId="58" applyFont="1" applyFill="1" applyAlignment="1" applyProtection="1">
      <alignment wrapText="1"/>
      <protection/>
    </xf>
    <xf numFmtId="0" fontId="14" fillId="0" borderId="0" xfId="58" applyFont="1" applyFill="1" applyAlignment="1" applyProtection="1">
      <alignment horizontal="left" vertical="center"/>
      <protection/>
    </xf>
    <xf numFmtId="0" fontId="14" fillId="0" borderId="0" xfId="58" applyFont="1" applyFill="1" applyProtection="1">
      <alignment/>
      <protection/>
    </xf>
    <xf numFmtId="0" fontId="25" fillId="0" borderId="0" xfId="58" applyFont="1" applyFill="1" applyAlignment="1" applyProtection="1">
      <alignment horizontal="left" vertical="center" wrapText="1"/>
      <protection/>
    </xf>
    <xf numFmtId="0" fontId="24" fillId="0" borderId="0" xfId="60" applyFont="1" applyAlignment="1">
      <alignment/>
      <protection/>
    </xf>
    <xf numFmtId="0" fontId="19" fillId="18" borderId="31" xfId="60" applyFont="1" applyFill="1" applyBorder="1" applyAlignment="1">
      <alignment horizontal="center" vertical="center" wrapText="1"/>
      <protection/>
    </xf>
    <xf numFmtId="0" fontId="19" fillId="18" borderId="32" xfId="60" applyFont="1" applyFill="1" applyBorder="1" applyAlignment="1">
      <alignment horizontal="center" wrapText="1"/>
      <protection/>
    </xf>
    <xf numFmtId="0" fontId="19" fillId="18" borderId="13" xfId="60" applyFont="1" applyFill="1" applyBorder="1" applyAlignment="1">
      <alignment horizontal="center" vertical="top" wrapText="1"/>
      <protection/>
    </xf>
    <xf numFmtId="0" fontId="19" fillId="18" borderId="33" xfId="60" applyFont="1" applyFill="1" applyBorder="1" applyAlignment="1">
      <alignment horizontal="center" vertical="top" wrapText="1"/>
      <protection/>
    </xf>
    <xf numFmtId="49" fontId="29" fillId="0" borderId="32" xfId="60" applyNumberFormat="1" applyFont="1" applyBorder="1" applyAlignment="1">
      <alignment vertical="top" wrapText="1"/>
      <protection/>
    </xf>
    <xf numFmtId="3" fontId="29" fillId="0" borderId="13" xfId="60" applyNumberFormat="1" applyFont="1" applyBorder="1" applyAlignment="1">
      <alignment horizontal="right" vertical="center" wrapText="1"/>
      <protection/>
    </xf>
    <xf numFmtId="3" fontId="29" fillId="0" borderId="12" xfId="60" applyNumberFormat="1" applyFont="1" applyBorder="1" applyAlignment="1">
      <alignment horizontal="right" vertical="top" wrapText="1"/>
      <protection/>
    </xf>
    <xf numFmtId="3" fontId="29" fillId="0" borderId="13" xfId="60" applyNumberFormat="1" applyFont="1" applyBorder="1" applyAlignment="1">
      <alignment horizontal="right" vertical="top" wrapText="1"/>
      <protection/>
    </xf>
    <xf numFmtId="3" fontId="29" fillId="0" borderId="10" xfId="60" applyNumberFormat="1" applyFont="1" applyBorder="1" applyAlignment="1">
      <alignment horizontal="right" vertical="center" wrapText="1"/>
      <protection/>
    </xf>
    <xf numFmtId="3" fontId="29" fillId="0" borderId="34" xfId="60" applyNumberFormat="1" applyFont="1" applyBorder="1" applyAlignment="1">
      <alignment horizontal="right" vertical="center" wrapText="1"/>
      <protection/>
    </xf>
    <xf numFmtId="3" fontId="29" fillId="0" borderId="12" xfId="60" applyNumberFormat="1" applyFont="1" applyBorder="1" applyAlignment="1">
      <alignment horizontal="right" wrapText="1"/>
      <protection/>
    </xf>
    <xf numFmtId="3" fontId="29" fillId="0" borderId="13" xfId="60" applyNumberFormat="1" applyFont="1" applyBorder="1" applyAlignment="1">
      <alignment horizontal="right" wrapText="1"/>
      <protection/>
    </xf>
    <xf numFmtId="0" fontId="19" fillId="0" borderId="32" xfId="60" applyFont="1" applyBorder="1" applyAlignment="1">
      <alignment vertical="top" wrapText="1"/>
      <protection/>
    </xf>
    <xf numFmtId="3" fontId="19" fillId="0" borderId="12" xfId="60" applyNumberFormat="1" applyFont="1" applyBorder="1" applyAlignment="1">
      <alignment horizontal="right" vertical="top" wrapText="1"/>
      <protection/>
    </xf>
    <xf numFmtId="3" fontId="19" fillId="0" borderId="34" xfId="60" applyNumberFormat="1" applyFont="1" applyBorder="1" applyAlignment="1">
      <alignment horizontal="right" vertical="top" wrapText="1"/>
      <protection/>
    </xf>
    <xf numFmtId="0" fontId="19" fillId="0" borderId="35" xfId="60" applyFont="1" applyBorder="1" applyAlignment="1">
      <alignment vertical="top" wrapText="1"/>
      <protection/>
    </xf>
    <xf numFmtId="3" fontId="19" fillId="0" borderId="36" xfId="60" applyNumberFormat="1" applyFont="1" applyBorder="1" applyAlignment="1">
      <alignment horizontal="right" wrapText="1"/>
      <protection/>
    </xf>
    <xf numFmtId="3" fontId="19" fillId="0" borderId="37" xfId="60" applyNumberFormat="1" applyFont="1" applyBorder="1" applyAlignment="1">
      <alignment horizontal="right" wrapText="1"/>
      <protection/>
    </xf>
    <xf numFmtId="3" fontId="19" fillId="0" borderId="38" xfId="60" applyNumberFormat="1" applyFont="1" applyBorder="1" applyAlignment="1">
      <alignment horizontal="right" wrapText="1"/>
      <protection/>
    </xf>
    <xf numFmtId="0" fontId="19" fillId="0" borderId="39" xfId="60" applyFont="1" applyBorder="1" applyAlignment="1">
      <alignment vertical="top" wrapText="1"/>
      <protection/>
    </xf>
    <xf numFmtId="3" fontId="19" fillId="0" borderId="40" xfId="60" applyNumberFormat="1" applyFont="1" applyBorder="1" applyAlignment="1">
      <alignment horizontal="right" wrapText="1"/>
      <protection/>
    </xf>
    <xf numFmtId="0" fontId="19" fillId="0" borderId="41" xfId="60" applyFont="1" applyBorder="1" applyAlignment="1">
      <alignment vertical="top" wrapText="1"/>
      <protection/>
    </xf>
    <xf numFmtId="3" fontId="19" fillId="0" borderId="42" xfId="60" applyNumberFormat="1" applyFont="1" applyBorder="1" applyAlignment="1">
      <alignment horizontal="right" wrapText="1"/>
      <protection/>
    </xf>
    <xf numFmtId="0" fontId="24" fillId="0" borderId="0" xfId="60" applyFont="1" applyBorder="1">
      <alignment/>
      <protection/>
    </xf>
    <xf numFmtId="0" fontId="19" fillId="18" borderId="12" xfId="60" applyFont="1" applyFill="1" applyBorder="1" applyAlignment="1">
      <alignment horizontal="center" vertical="top" wrapText="1"/>
      <protection/>
    </xf>
    <xf numFmtId="0" fontId="19" fillId="18" borderId="34" xfId="60" applyFont="1" applyFill="1" applyBorder="1" applyAlignment="1">
      <alignment horizontal="center" vertical="top" wrapText="1"/>
      <protection/>
    </xf>
    <xf numFmtId="3" fontId="29" fillId="0" borderId="12" xfId="60" applyNumberFormat="1" applyFont="1" applyBorder="1" applyAlignment="1">
      <alignment horizontal="right" vertical="center" wrapText="1"/>
      <protection/>
    </xf>
    <xf numFmtId="3" fontId="29" fillId="0" borderId="33" xfId="60" applyNumberFormat="1" applyFont="1" applyBorder="1" applyAlignment="1">
      <alignment horizontal="right" vertical="center" wrapText="1"/>
      <protection/>
    </xf>
    <xf numFmtId="0" fontId="24" fillId="0" borderId="13" xfId="60" applyFont="1" applyBorder="1">
      <alignment/>
      <protection/>
    </xf>
    <xf numFmtId="0" fontId="24" fillId="0" borderId="12" xfId="60" applyFont="1" applyBorder="1">
      <alignment/>
      <protection/>
    </xf>
    <xf numFmtId="0" fontId="19" fillId="0" borderId="0" xfId="60" applyFont="1" applyBorder="1" applyAlignment="1">
      <alignment vertical="top" wrapText="1"/>
      <protection/>
    </xf>
    <xf numFmtId="3" fontId="19" fillId="0" borderId="0" xfId="60" applyNumberFormat="1" applyFont="1" applyBorder="1" applyAlignment="1">
      <alignment horizontal="right" wrapText="1"/>
      <protection/>
    </xf>
    <xf numFmtId="0" fontId="24" fillId="0" borderId="0" xfId="60" applyFont="1" applyBorder="1" applyAlignment="1">
      <alignment horizontal="center" vertical="center" wrapText="1"/>
      <protection/>
    </xf>
    <xf numFmtId="0" fontId="19" fillId="18" borderId="43" xfId="60" applyFont="1" applyFill="1" applyBorder="1" applyAlignment="1">
      <alignment horizontal="center" wrapText="1"/>
      <protection/>
    </xf>
    <xf numFmtId="0" fontId="19" fillId="18" borderId="44" xfId="60" applyFont="1" applyFill="1" applyBorder="1" applyAlignment="1">
      <alignment horizontal="center" vertical="top" wrapText="1"/>
      <protection/>
    </xf>
    <xf numFmtId="0" fontId="19" fillId="18" borderId="45" xfId="60" applyFont="1" applyFill="1" applyBorder="1" applyAlignment="1">
      <alignment horizontal="center" vertical="top" wrapText="1"/>
      <protection/>
    </xf>
    <xf numFmtId="0" fontId="19" fillId="0" borderId="0" xfId="60" applyFont="1" applyFill="1" applyBorder="1" applyAlignment="1">
      <alignment horizontal="center" vertical="top" wrapText="1"/>
      <protection/>
    </xf>
    <xf numFmtId="0" fontId="19" fillId="0" borderId="0" xfId="60" applyFont="1" applyFill="1" applyBorder="1" applyAlignment="1">
      <alignment horizontal="center" wrapText="1"/>
      <protection/>
    </xf>
    <xf numFmtId="3" fontId="29" fillId="0" borderId="0" xfId="60" applyNumberFormat="1" applyFont="1" applyBorder="1" applyAlignment="1">
      <alignment horizontal="right" vertical="center" wrapText="1"/>
      <protection/>
    </xf>
    <xf numFmtId="3" fontId="29" fillId="0" borderId="0" xfId="60" applyNumberFormat="1" applyFont="1" applyBorder="1" applyAlignment="1">
      <alignment horizontal="right" vertical="top" wrapText="1"/>
      <protection/>
    </xf>
    <xf numFmtId="3" fontId="29" fillId="0" borderId="0" xfId="60" applyNumberFormat="1" applyFont="1" applyBorder="1" applyAlignment="1">
      <alignment horizontal="right" wrapText="1"/>
      <protection/>
    </xf>
    <xf numFmtId="3" fontId="29" fillId="0" borderId="46" xfId="60" applyNumberFormat="1" applyFont="1" applyBorder="1" applyAlignment="1">
      <alignment horizontal="right" vertical="center" wrapText="1"/>
      <protection/>
    </xf>
    <xf numFmtId="0" fontId="19" fillId="0" borderId="47" xfId="60" applyFont="1" applyBorder="1" applyAlignment="1">
      <alignment vertical="top" wrapText="1"/>
      <protection/>
    </xf>
    <xf numFmtId="3" fontId="29" fillId="0" borderId="24" xfId="60" applyNumberFormat="1" applyFont="1" applyBorder="1" applyAlignment="1">
      <alignment horizontal="right" vertical="center" wrapText="1"/>
      <protection/>
    </xf>
    <xf numFmtId="3" fontId="29" fillId="0" borderId="48" xfId="60" applyNumberFormat="1" applyFont="1" applyBorder="1" applyAlignment="1">
      <alignment horizontal="right" vertical="center" wrapText="1"/>
      <protection/>
    </xf>
    <xf numFmtId="3" fontId="29" fillId="0" borderId="37" xfId="60" applyNumberFormat="1" applyFont="1" applyBorder="1" applyAlignment="1">
      <alignment horizontal="right" vertical="center" wrapText="1"/>
      <protection/>
    </xf>
    <xf numFmtId="3" fontId="29" fillId="0" borderId="40" xfId="60" applyNumberFormat="1" applyFont="1" applyBorder="1" applyAlignment="1">
      <alignment horizontal="right" vertical="center" wrapText="1"/>
      <protection/>
    </xf>
    <xf numFmtId="0" fontId="29" fillId="0" borderId="0" xfId="60" applyFont="1" applyBorder="1">
      <alignment/>
      <protection/>
    </xf>
    <xf numFmtId="0" fontId="29" fillId="0" borderId="0" xfId="58" applyFont="1" applyFill="1" applyProtection="1">
      <alignment/>
      <protection/>
    </xf>
    <xf numFmtId="0" fontId="24" fillId="0" borderId="0" xfId="60" applyFont="1" applyAlignment="1">
      <alignment horizontal="center" vertical="center" wrapText="1"/>
      <protection/>
    </xf>
    <xf numFmtId="0" fontId="24" fillId="0" borderId="0" xfId="60" applyFont="1" applyBorder="1" applyAlignment="1">
      <alignment horizontal="right" vertical="center" wrapText="1"/>
      <protection/>
    </xf>
    <xf numFmtId="0" fontId="29" fillId="0" borderId="12" xfId="58" applyFont="1" applyFill="1" applyBorder="1" applyProtection="1">
      <alignment/>
      <protection/>
    </xf>
    <xf numFmtId="0" fontId="19" fillId="0" borderId="12" xfId="58" applyFont="1" applyFill="1" applyBorder="1" applyProtection="1">
      <alignment/>
      <protection/>
    </xf>
    <xf numFmtId="0" fontId="15" fillId="0" borderId="15" xfId="60" applyFont="1" applyFill="1" applyBorder="1" applyAlignment="1">
      <alignment vertical="top" wrapText="1"/>
      <protection/>
    </xf>
    <xf numFmtId="0" fontId="13" fillId="0" borderId="16" xfId="60" applyFont="1" applyFill="1" applyBorder="1" applyAlignment="1">
      <alignment horizontal="left" vertical="center" wrapText="1"/>
      <protection/>
    </xf>
    <xf numFmtId="3" fontId="13" fillId="0" borderId="16" xfId="60" applyNumberFormat="1" applyFont="1" applyFill="1" applyBorder="1" applyAlignment="1">
      <alignment horizontal="right" vertical="center" wrapText="1"/>
      <protection/>
    </xf>
    <xf numFmtId="10" fontId="14" fillId="0" borderId="17" xfId="60" applyNumberFormat="1" applyFont="1" applyFill="1" applyBorder="1" applyAlignment="1">
      <alignment horizontal="center" vertical="center" wrapText="1"/>
      <protection/>
    </xf>
    <xf numFmtId="0" fontId="32" fillId="0" borderId="0" xfId="66" applyFont="1">
      <alignment/>
      <protection/>
    </xf>
    <xf numFmtId="0" fontId="6" fillId="0" borderId="0" xfId="66">
      <alignment/>
      <protection/>
    </xf>
    <xf numFmtId="0" fontId="33" fillId="18" borderId="49" xfId="66" applyFont="1" applyFill="1" applyBorder="1" applyAlignment="1">
      <alignment horizontal="center" vertical="top" wrapText="1"/>
      <protection/>
    </xf>
    <xf numFmtId="0" fontId="33" fillId="18" borderId="50" xfId="66" applyFont="1" applyFill="1" applyBorder="1" applyAlignment="1">
      <alignment horizontal="center" vertical="top" wrapText="1"/>
      <protection/>
    </xf>
    <xf numFmtId="0" fontId="34" fillId="0" borderId="27" xfId="66" applyFont="1" applyBorder="1" applyAlignment="1">
      <alignment horizontal="center" vertical="top" wrapText="1"/>
      <protection/>
    </xf>
    <xf numFmtId="0" fontId="35" fillId="0" borderId="12" xfId="66" applyFont="1" applyBorder="1" applyAlignment="1">
      <alignment horizontal="center" vertical="top" wrapText="1"/>
      <protection/>
    </xf>
    <xf numFmtId="0" fontId="33" fillId="0" borderId="27" xfId="66" applyFont="1" applyBorder="1" applyAlignment="1">
      <alignment horizontal="center" vertical="top" wrapText="1"/>
      <protection/>
    </xf>
    <xf numFmtId="0" fontId="35" fillId="0" borderId="12" xfId="66" applyFont="1" applyBorder="1" applyAlignment="1">
      <alignment vertical="top" wrapText="1"/>
      <protection/>
    </xf>
    <xf numFmtId="0" fontId="34" fillId="0" borderId="12" xfId="66" applyFont="1" applyBorder="1" applyAlignment="1">
      <alignment vertical="top" wrapText="1"/>
      <protection/>
    </xf>
    <xf numFmtId="0" fontId="34" fillId="16" borderId="12" xfId="66" applyFont="1" applyFill="1" applyBorder="1" applyAlignment="1">
      <alignment vertical="top" wrapText="1"/>
      <protection/>
    </xf>
    <xf numFmtId="0" fontId="6" fillId="0" borderId="0" xfId="66" applyFont="1">
      <alignment/>
      <protection/>
    </xf>
    <xf numFmtId="0" fontId="33" fillId="18" borderId="27" xfId="66" applyFont="1" applyFill="1" applyBorder="1" applyAlignment="1">
      <alignment horizontal="center" vertical="top" wrapText="1"/>
      <protection/>
    </xf>
    <xf numFmtId="0" fontId="33" fillId="18" borderId="12" xfId="66" applyFont="1" applyFill="1" applyBorder="1" applyAlignment="1">
      <alignment vertical="top" wrapText="1"/>
      <protection/>
    </xf>
    <xf numFmtId="3" fontId="6" fillId="0" borderId="0" xfId="66" applyNumberFormat="1">
      <alignment/>
      <protection/>
    </xf>
    <xf numFmtId="0" fontId="34" fillId="0" borderId="51" xfId="66" applyFont="1" applyBorder="1" applyAlignment="1">
      <alignment horizontal="center" vertical="top" wrapText="1"/>
      <protection/>
    </xf>
    <xf numFmtId="0" fontId="34" fillId="0" borderId="24" xfId="66" applyFont="1" applyBorder="1" applyAlignment="1">
      <alignment vertical="top" wrapText="1"/>
      <protection/>
    </xf>
    <xf numFmtId="0" fontId="6" fillId="0" borderId="0" xfId="66" applyFont="1">
      <alignment/>
      <protection/>
    </xf>
    <xf numFmtId="3" fontId="15" fillId="0" borderId="0" xfId="66" applyNumberFormat="1" applyFont="1" applyBorder="1">
      <alignment/>
      <protection/>
    </xf>
    <xf numFmtId="3" fontId="15" fillId="0" borderId="0" xfId="66" applyNumberFormat="1" applyFont="1">
      <alignment/>
      <protection/>
    </xf>
    <xf numFmtId="0" fontId="34" fillId="16" borderId="12" xfId="66" applyFont="1" applyFill="1" applyBorder="1" applyAlignment="1">
      <alignment vertical="top" wrapText="1" shrinkToFit="1"/>
      <protection/>
    </xf>
    <xf numFmtId="3" fontId="4" fillId="0" borderId="0" xfId="0" applyNumberFormat="1" applyFont="1" applyFill="1" applyAlignment="1">
      <alignment/>
    </xf>
    <xf numFmtId="0" fontId="33" fillId="19" borderId="52" xfId="66" applyFont="1" applyFill="1" applyBorder="1" applyAlignment="1">
      <alignment horizontal="center" wrapText="1"/>
      <protection/>
    </xf>
    <xf numFmtId="3" fontId="35" fillId="0" borderId="28" xfId="66" applyNumberFormat="1" applyFont="1" applyBorder="1" applyAlignment="1">
      <alignment horizontal="center" vertical="top" wrapText="1"/>
      <protection/>
    </xf>
    <xf numFmtId="3" fontId="33" fillId="0" borderId="28" xfId="66" applyNumberFormat="1" applyFont="1" applyBorder="1" applyAlignment="1">
      <alignment horizontal="right" vertical="top" wrapText="1"/>
      <protection/>
    </xf>
    <xf numFmtId="3" fontId="34" fillId="0" borderId="28" xfId="66" applyNumberFormat="1" applyFont="1" applyBorder="1" applyAlignment="1">
      <alignment horizontal="right" vertical="top" wrapText="1"/>
      <protection/>
    </xf>
    <xf numFmtId="3" fontId="33" fillId="0" borderId="28" xfId="66" applyNumberFormat="1" applyFont="1" applyBorder="1" applyAlignment="1">
      <alignment horizontal="right" wrapText="1"/>
      <protection/>
    </xf>
    <xf numFmtId="3" fontId="34" fillId="0" borderId="28" xfId="66" applyNumberFormat="1" applyFont="1" applyBorder="1">
      <alignment/>
      <protection/>
    </xf>
    <xf numFmtId="3" fontId="33" fillId="0" borderId="28" xfId="66" applyNumberFormat="1" applyFont="1" applyBorder="1">
      <alignment/>
      <protection/>
    </xf>
    <xf numFmtId="3" fontId="33" fillId="18" borderId="28" xfId="66" applyNumberFormat="1" applyFont="1" applyFill="1" applyBorder="1" applyAlignment="1">
      <alignment horizontal="right" wrapText="1"/>
      <protection/>
    </xf>
    <xf numFmtId="0" fontId="34" fillId="16" borderId="30" xfId="66" applyFont="1" applyFill="1" applyBorder="1" applyAlignment="1">
      <alignment vertical="top" wrapText="1" shrinkToFit="1"/>
      <protection/>
    </xf>
    <xf numFmtId="3" fontId="34" fillId="0" borderId="26" xfId="66" applyNumberFormat="1" applyFont="1" applyBorder="1" applyAlignment="1">
      <alignment horizontal="right" vertical="top" wrapText="1"/>
      <protection/>
    </xf>
    <xf numFmtId="0" fontId="6" fillId="0" borderId="0" xfId="66" applyFont="1" applyAlignment="1">
      <alignment horizontal="center" vertical="center" wrapText="1"/>
      <protection/>
    </xf>
    <xf numFmtId="0" fontId="6" fillId="0" borderId="0" xfId="66" applyAlignment="1">
      <alignment horizontal="center" vertical="center" wrapText="1"/>
      <protection/>
    </xf>
    <xf numFmtId="185" fontId="25" fillId="0" borderId="0" xfId="62" applyNumberFormat="1" applyFont="1" applyAlignment="1">
      <alignment horizontal="center" vertical="center" wrapText="1"/>
      <protection/>
    </xf>
    <xf numFmtId="185" fontId="38" fillId="0" borderId="0" xfId="62" applyNumberFormat="1" applyFont="1" applyAlignment="1">
      <alignment vertical="center" wrapText="1"/>
      <protection/>
    </xf>
    <xf numFmtId="185" fontId="17" fillId="0" borderId="0" xfId="62" applyNumberFormat="1" applyFont="1" applyAlignment="1">
      <alignment vertical="center" wrapText="1"/>
      <protection/>
    </xf>
    <xf numFmtId="185" fontId="17" fillId="0" borderId="0" xfId="62" applyNumberFormat="1" applyAlignment="1">
      <alignment vertical="center" wrapText="1"/>
      <protection/>
    </xf>
    <xf numFmtId="185" fontId="39" fillId="0" borderId="0" xfId="62" applyNumberFormat="1" applyFont="1" applyAlignment="1">
      <alignment horizontal="right" vertical="center"/>
      <protection/>
    </xf>
    <xf numFmtId="185" fontId="13" fillId="18" borderId="27" xfId="62" applyNumberFormat="1" applyFont="1" applyFill="1" applyBorder="1" applyAlignment="1">
      <alignment horizontal="center" vertical="center" wrapText="1"/>
      <protection/>
    </xf>
    <xf numFmtId="185" fontId="14" fillId="18" borderId="12" xfId="62" applyNumberFormat="1" applyFont="1" applyFill="1" applyBorder="1" applyAlignment="1">
      <alignment horizontal="center" vertical="center" wrapText="1"/>
      <protection/>
    </xf>
    <xf numFmtId="185" fontId="13" fillId="18" borderId="12" xfId="62" applyNumberFormat="1" applyFont="1" applyFill="1" applyBorder="1" applyAlignment="1">
      <alignment horizontal="center" vertical="center" wrapText="1"/>
      <protection/>
    </xf>
    <xf numFmtId="185" fontId="14" fillId="18" borderId="28" xfId="62" applyNumberFormat="1" applyFont="1" applyFill="1" applyBorder="1" applyAlignment="1">
      <alignment horizontal="center" vertical="center" wrapText="1"/>
      <protection/>
    </xf>
    <xf numFmtId="185" fontId="40" fillId="0" borderId="0" xfId="62" applyNumberFormat="1" applyFont="1" applyAlignment="1">
      <alignment horizontal="center" vertical="center" wrapText="1"/>
      <protection/>
    </xf>
    <xf numFmtId="185" fontId="15" fillId="0" borderId="12" xfId="62" applyNumberFormat="1" applyFont="1" applyBorder="1" applyAlignment="1" applyProtection="1">
      <alignment horizontal="right" vertical="center" wrapText="1"/>
      <protection locked="0"/>
    </xf>
    <xf numFmtId="185" fontId="15" fillId="0" borderId="12" xfId="62" applyNumberFormat="1" applyFont="1" applyBorder="1" applyAlignment="1">
      <alignment vertical="center" wrapText="1"/>
      <protection/>
    </xf>
    <xf numFmtId="185" fontId="15" fillId="0" borderId="28" xfId="62" applyNumberFormat="1" applyFont="1" applyBorder="1" applyAlignment="1" applyProtection="1">
      <alignment horizontal="right" vertical="center" wrapText="1"/>
      <protection locked="0"/>
    </xf>
    <xf numFmtId="185" fontId="41" fillId="0" borderId="0" xfId="62" applyNumberFormat="1" applyFont="1" applyAlignment="1">
      <alignment horizontal="centerContinuous" vertical="center" wrapText="1"/>
      <protection/>
    </xf>
    <xf numFmtId="185" fontId="15" fillId="0" borderId="27" xfId="62" applyNumberFormat="1" applyFont="1" applyBorder="1" applyAlignment="1" applyProtection="1">
      <alignment horizontal="left" vertical="center" wrapText="1"/>
      <protection locked="0"/>
    </xf>
    <xf numFmtId="185" fontId="17" fillId="0" borderId="27" xfId="62" applyNumberFormat="1" applyFont="1" applyBorder="1" applyAlignment="1">
      <alignment horizontal="left" vertical="center" wrapText="1"/>
      <protection/>
    </xf>
    <xf numFmtId="185" fontId="17" fillId="0" borderId="12" xfId="62" applyNumberFormat="1" applyBorder="1" applyAlignment="1">
      <alignment vertical="center" wrapText="1"/>
      <protection/>
    </xf>
    <xf numFmtId="185" fontId="15" fillId="0" borderId="12" xfId="62" applyNumberFormat="1" applyFont="1" applyBorder="1" applyAlignment="1" applyProtection="1">
      <alignment horizontal="center" vertical="center" wrapText="1"/>
      <protection locked="0"/>
    </xf>
    <xf numFmtId="185" fontId="15" fillId="0" borderId="12" xfId="62" applyNumberFormat="1" applyFont="1" applyBorder="1" applyAlignment="1" applyProtection="1">
      <alignment vertical="center" wrapText="1"/>
      <protection locked="0"/>
    </xf>
    <xf numFmtId="185" fontId="15" fillId="0" borderId="28" xfId="62" applyNumberFormat="1" applyFont="1" applyBorder="1" applyAlignment="1" applyProtection="1">
      <alignment horizontal="center" vertical="center" wrapText="1"/>
      <protection locked="0"/>
    </xf>
    <xf numFmtId="185" fontId="14" fillId="0" borderId="27" xfId="62" applyNumberFormat="1" applyFont="1" applyBorder="1" applyAlignment="1">
      <alignment horizontal="left" vertical="center" wrapText="1"/>
      <protection/>
    </xf>
    <xf numFmtId="185" fontId="14" fillId="0" borderId="12" xfId="62" applyNumberFormat="1" applyFont="1" applyBorder="1" applyAlignment="1">
      <alignment horizontal="right" vertical="center" wrapText="1"/>
      <protection/>
    </xf>
    <xf numFmtId="185" fontId="14" fillId="0" borderId="12" xfId="62" applyNumberFormat="1" applyFont="1" applyBorder="1" applyAlignment="1">
      <alignment vertical="center" wrapText="1"/>
      <protection/>
    </xf>
    <xf numFmtId="185" fontId="14" fillId="0" borderId="28" xfId="62" applyNumberFormat="1" applyFont="1" applyBorder="1" applyAlignment="1">
      <alignment vertical="center" wrapText="1"/>
      <protection/>
    </xf>
    <xf numFmtId="185" fontId="19" fillId="0" borderId="29" xfId="62" applyNumberFormat="1" applyFont="1" applyBorder="1" applyAlignment="1">
      <alignment horizontal="left" vertical="center" wrapText="1"/>
      <protection/>
    </xf>
    <xf numFmtId="185" fontId="15" fillId="0" borderId="30" xfId="62" applyNumberFormat="1" applyFont="1" applyBorder="1" applyAlignment="1" applyProtection="1">
      <alignment horizontal="right" vertical="center" wrapText="1"/>
      <protection/>
    </xf>
    <xf numFmtId="185" fontId="19" fillId="0" borderId="30" xfId="62" applyNumberFormat="1" applyFont="1" applyBorder="1" applyAlignment="1">
      <alignment vertical="center" wrapText="1"/>
      <protection/>
    </xf>
    <xf numFmtId="185" fontId="15" fillId="0" borderId="26" xfId="62" applyNumberFormat="1" applyFont="1" applyBorder="1" applyAlignment="1" applyProtection="1">
      <alignment horizontal="center" vertical="center" wrapText="1"/>
      <protection/>
    </xf>
    <xf numFmtId="185" fontId="17" fillId="0" borderId="0" xfId="62" applyNumberFormat="1" applyFont="1" applyAlignment="1">
      <alignment horizontal="center" vertical="center" wrapText="1"/>
      <protection/>
    </xf>
    <xf numFmtId="185" fontId="17" fillId="0" borderId="0" xfId="62" applyNumberFormat="1" applyAlignment="1">
      <alignment horizontal="center" vertical="center" wrapText="1"/>
      <protection/>
    </xf>
    <xf numFmtId="185" fontId="17" fillId="0" borderId="0" xfId="63" applyNumberFormat="1" applyAlignment="1">
      <alignment vertical="center" wrapText="1"/>
      <protection/>
    </xf>
    <xf numFmtId="185" fontId="39" fillId="0" borderId="0" xfId="63" applyNumberFormat="1" applyFont="1" applyAlignment="1">
      <alignment horizontal="right" vertical="center"/>
      <protection/>
    </xf>
    <xf numFmtId="185" fontId="13" fillId="18" borderId="27" xfId="63" applyNumberFormat="1" applyFont="1" applyFill="1" applyBorder="1" applyAlignment="1">
      <alignment horizontal="center" vertical="center" wrapText="1"/>
      <protection/>
    </xf>
    <xf numFmtId="185" fontId="14" fillId="18" borderId="12" xfId="63" applyNumberFormat="1" applyFont="1" applyFill="1" applyBorder="1" applyAlignment="1">
      <alignment horizontal="center" vertical="center" wrapText="1"/>
      <protection/>
    </xf>
    <xf numFmtId="185" fontId="13" fillId="18" borderId="12" xfId="63" applyNumberFormat="1" applyFont="1" applyFill="1" applyBorder="1" applyAlignment="1">
      <alignment horizontal="center" vertical="center" wrapText="1"/>
      <protection/>
    </xf>
    <xf numFmtId="185" fontId="40" fillId="0" borderId="0" xfId="63" applyNumberFormat="1" applyFont="1" applyAlignment="1">
      <alignment horizontal="center" vertical="center" wrapText="1"/>
      <protection/>
    </xf>
    <xf numFmtId="185" fontId="15" fillId="0" borderId="27" xfId="63" applyNumberFormat="1" applyFont="1" applyBorder="1" applyAlignment="1">
      <alignment horizontal="left" vertical="center" wrapText="1"/>
      <protection/>
    </xf>
    <xf numFmtId="185" fontId="15" fillId="0" borderId="12" xfId="63" applyNumberFormat="1" applyFont="1" applyBorder="1" applyAlignment="1" applyProtection="1">
      <alignment horizontal="right" vertical="center" wrapText="1"/>
      <protection locked="0"/>
    </xf>
    <xf numFmtId="185" fontId="15" fillId="0" borderId="12" xfId="63" applyNumberFormat="1" applyFont="1" applyBorder="1" applyAlignment="1">
      <alignment vertical="center" wrapText="1"/>
      <protection/>
    </xf>
    <xf numFmtId="185" fontId="41" fillId="0" borderId="0" xfId="63" applyNumberFormat="1" applyFont="1" applyAlignment="1">
      <alignment horizontal="centerContinuous" vertical="center" wrapText="1"/>
      <protection/>
    </xf>
    <xf numFmtId="185" fontId="15" fillId="0" borderId="12" xfId="63" applyNumberFormat="1" applyFont="1" applyBorder="1" applyAlignment="1" applyProtection="1">
      <alignment vertical="center" wrapText="1"/>
      <protection locked="0"/>
    </xf>
    <xf numFmtId="185" fontId="15" fillId="0" borderId="27" xfId="63" applyNumberFormat="1" applyFont="1" applyBorder="1" applyAlignment="1" applyProtection="1">
      <alignment horizontal="left" vertical="center" wrapText="1"/>
      <protection locked="0"/>
    </xf>
    <xf numFmtId="185" fontId="17" fillId="0" borderId="0" xfId="63" applyNumberFormat="1" applyFont="1" applyAlignment="1">
      <alignment vertical="center" wrapText="1"/>
      <protection/>
    </xf>
    <xf numFmtId="185" fontId="15" fillId="0" borderId="12" xfId="63" applyNumberFormat="1" applyFont="1" applyBorder="1" applyAlignment="1" applyProtection="1">
      <alignment horizontal="center" vertical="center" wrapText="1"/>
      <protection locked="0"/>
    </xf>
    <xf numFmtId="185" fontId="14" fillId="0" borderId="27" xfId="63" applyNumberFormat="1" applyFont="1" applyBorder="1" applyAlignment="1">
      <alignment horizontal="left" vertical="center" wrapText="1"/>
      <protection/>
    </xf>
    <xf numFmtId="1" fontId="14" fillId="0" borderId="12" xfId="63" applyNumberFormat="1" applyFont="1" applyBorder="1" applyAlignment="1">
      <alignment horizontal="right" vertical="center" wrapText="1"/>
      <protection/>
    </xf>
    <xf numFmtId="185" fontId="14" fillId="0" borderId="12" xfId="63" applyNumberFormat="1" applyFont="1" applyBorder="1" applyAlignment="1">
      <alignment vertical="center" wrapText="1"/>
      <protection/>
    </xf>
    <xf numFmtId="185" fontId="19" fillId="0" borderId="29" xfId="63" applyNumberFormat="1" applyFont="1" applyBorder="1" applyAlignment="1">
      <alignment horizontal="left" vertical="center" wrapText="1"/>
      <protection/>
    </xf>
    <xf numFmtId="185" fontId="15" fillId="0" borderId="30" xfId="63" applyNumberFormat="1" applyFont="1" applyBorder="1" applyAlignment="1" applyProtection="1">
      <alignment horizontal="center" vertical="center" wrapText="1"/>
      <protection/>
    </xf>
    <xf numFmtId="185" fontId="19" fillId="0" borderId="30" xfId="63" applyNumberFormat="1" applyFont="1" applyBorder="1" applyAlignment="1">
      <alignment vertical="center" wrapText="1"/>
      <protection/>
    </xf>
    <xf numFmtId="185" fontId="17" fillId="0" borderId="0" xfId="63" applyNumberFormat="1" applyFont="1" applyAlignment="1">
      <alignment horizontal="center" vertical="center" wrapText="1"/>
      <protection/>
    </xf>
    <xf numFmtId="185" fontId="17" fillId="0" borderId="0" xfId="63" applyNumberFormat="1" applyAlignment="1">
      <alignment horizontal="center" vertical="center" wrapText="1"/>
      <protection/>
    </xf>
    <xf numFmtId="0" fontId="43" fillId="0" borderId="0" xfId="56" applyFont="1">
      <alignment/>
      <protection/>
    </xf>
    <xf numFmtId="0" fontId="43" fillId="0" borderId="0" xfId="56" applyFont="1" applyAlignment="1">
      <alignment horizontal="right"/>
      <protection/>
    </xf>
    <xf numFmtId="49" fontId="43" fillId="0" borderId="0" xfId="56" applyNumberFormat="1" applyFont="1">
      <alignment/>
      <protection/>
    </xf>
    <xf numFmtId="3" fontId="43" fillId="0" borderId="12" xfId="56" applyNumberFormat="1" applyFont="1" applyBorder="1">
      <alignment/>
      <protection/>
    </xf>
    <xf numFmtId="3" fontId="43" fillId="0" borderId="28" xfId="56" applyNumberFormat="1" applyFont="1" applyBorder="1">
      <alignment/>
      <protection/>
    </xf>
    <xf numFmtId="0" fontId="43" fillId="0" borderId="0" xfId="56" applyFont="1" applyAlignment="1">
      <alignment vertical="center"/>
      <protection/>
    </xf>
    <xf numFmtId="3" fontId="43" fillId="0" borderId="30" xfId="56" applyNumberFormat="1" applyFont="1" applyBorder="1">
      <alignment/>
      <protection/>
    </xf>
    <xf numFmtId="3" fontId="43" fillId="0" borderId="26" xfId="56" applyNumberFormat="1" applyFont="1" applyBorder="1">
      <alignment/>
      <protection/>
    </xf>
    <xf numFmtId="0" fontId="43" fillId="0" borderId="0" xfId="56" applyFont="1" applyBorder="1" applyAlignment="1">
      <alignment horizontal="left"/>
      <protection/>
    </xf>
    <xf numFmtId="0" fontId="43" fillId="0" borderId="0" xfId="56" applyFont="1" applyBorder="1">
      <alignment/>
      <protection/>
    </xf>
    <xf numFmtId="0" fontId="17" fillId="0" borderId="0" xfId="65" applyFont="1" applyAlignment="1">
      <alignment horizontal="center" vertical="center" wrapText="1"/>
      <protection/>
    </xf>
    <xf numFmtId="0" fontId="17" fillId="0" borderId="0" xfId="65" applyAlignment="1">
      <alignment horizontal="center" vertical="center" wrapText="1"/>
      <protection/>
    </xf>
    <xf numFmtId="0" fontId="17" fillId="0" borderId="0" xfId="65" applyFont="1" applyAlignment="1">
      <alignment horizontal="right" vertical="center" wrapText="1"/>
      <protection/>
    </xf>
    <xf numFmtId="0" fontId="17" fillId="0" borderId="0" xfId="65" applyFont="1" applyAlignment="1">
      <alignment vertical="center" wrapText="1"/>
      <protection/>
    </xf>
    <xf numFmtId="0" fontId="7" fillId="0" borderId="32" xfId="66" applyFont="1" applyBorder="1" applyAlignment="1">
      <alignment vertical="center"/>
      <protection/>
    </xf>
    <xf numFmtId="0" fontId="7" fillId="0" borderId="12" xfId="66" applyFont="1" applyBorder="1" applyAlignment="1">
      <alignment vertical="center"/>
      <protection/>
    </xf>
    <xf numFmtId="0" fontId="7" fillId="0" borderId="12" xfId="66" applyFont="1" applyBorder="1" applyAlignment="1">
      <alignment vertical="center" wrapText="1"/>
      <protection/>
    </xf>
    <xf numFmtId="3" fontId="7" fillId="0" borderId="10" xfId="66" applyNumberFormat="1" applyFont="1" applyBorder="1" applyAlignment="1">
      <alignment/>
      <protection/>
    </xf>
    <xf numFmtId="3" fontId="7" fillId="0" borderId="33" xfId="66" applyNumberFormat="1" applyFont="1" applyBorder="1" applyAlignment="1">
      <alignment/>
      <protection/>
    </xf>
    <xf numFmtId="0" fontId="6" fillId="0" borderId="12" xfId="66" applyFont="1" applyBorder="1" applyAlignment="1">
      <alignment vertical="center" wrapText="1"/>
      <protection/>
    </xf>
    <xf numFmtId="3" fontId="6" fillId="0" borderId="10" xfId="66" applyNumberFormat="1" applyFont="1" applyBorder="1" applyAlignment="1">
      <alignment horizontal="right"/>
      <protection/>
    </xf>
    <xf numFmtId="3" fontId="6" fillId="0" borderId="33" xfId="66" applyNumberFormat="1" applyFont="1" applyBorder="1" applyAlignment="1">
      <alignment horizontal="right"/>
      <protection/>
    </xf>
    <xf numFmtId="0" fontId="6" fillId="0" borderId="0" xfId="66" applyBorder="1">
      <alignment/>
      <protection/>
    </xf>
    <xf numFmtId="0" fontId="7" fillId="0" borderId="39" xfId="66" applyFont="1" applyBorder="1">
      <alignment/>
      <protection/>
    </xf>
    <xf numFmtId="0" fontId="7" fillId="0" borderId="37" xfId="66" applyFont="1" applyBorder="1">
      <alignment/>
      <protection/>
    </xf>
    <xf numFmtId="0" fontId="45" fillId="0" borderId="0" xfId="66" applyFont="1">
      <alignment/>
      <protection/>
    </xf>
    <xf numFmtId="0" fontId="15" fillId="0" borderId="53" xfId="66" applyFont="1" applyBorder="1" applyAlignment="1">
      <alignment horizontal="left" vertical="top" wrapText="1"/>
      <protection/>
    </xf>
    <xf numFmtId="0" fontId="6" fillId="0" borderId="0" xfId="66" applyAlignment="1">
      <alignment/>
      <protection/>
    </xf>
    <xf numFmtId="0" fontId="15" fillId="0" borderId="0" xfId="66" applyFont="1" applyBorder="1" applyAlignment="1">
      <alignment horizontal="left" vertical="top" wrapText="1"/>
      <protection/>
    </xf>
    <xf numFmtId="3" fontId="15" fillId="0" borderId="0" xfId="66" applyNumberFormat="1" applyFont="1" applyBorder="1" applyAlignment="1">
      <alignment horizontal="right" vertical="top" wrapText="1"/>
      <protection/>
    </xf>
    <xf numFmtId="0" fontId="15" fillId="0" borderId="0" xfId="66" applyFont="1" applyFill="1" applyBorder="1" applyAlignment="1">
      <alignment horizontal="left" vertical="top" wrapText="1"/>
      <protection/>
    </xf>
    <xf numFmtId="3" fontId="15" fillId="0" borderId="0" xfId="66" applyNumberFormat="1" applyFont="1" applyFill="1" applyBorder="1" applyAlignment="1">
      <alignment horizontal="right" vertical="top" wrapText="1"/>
      <protection/>
    </xf>
    <xf numFmtId="185" fontId="44" fillId="0" borderId="0" xfId="64" applyNumberFormat="1" applyFont="1" applyAlignment="1">
      <alignment vertical="center" wrapText="1"/>
      <protection/>
    </xf>
    <xf numFmtId="0" fontId="17" fillId="0" borderId="0" xfId="65" applyAlignment="1">
      <alignment vertical="center" wrapText="1"/>
      <protection/>
    </xf>
    <xf numFmtId="0" fontId="15" fillId="0" borderId="0" xfId="66" applyFont="1" applyAlignment="1">
      <alignment/>
      <protection/>
    </xf>
    <xf numFmtId="185" fontId="47" fillId="0" borderId="0" xfId="65" applyNumberFormat="1" applyFont="1" applyAlignment="1">
      <alignment horizontal="center" vertical="center" wrapText="1"/>
      <protection/>
    </xf>
    <xf numFmtId="185" fontId="47" fillId="0" borderId="0" xfId="65" applyNumberFormat="1" applyFont="1" applyAlignment="1">
      <alignment vertical="center" wrapText="1"/>
      <protection/>
    </xf>
    <xf numFmtId="0" fontId="40" fillId="0" borderId="15" xfId="65" applyFont="1" applyBorder="1" applyAlignment="1">
      <alignment horizontal="center" vertical="center" wrapText="1"/>
      <protection/>
    </xf>
    <xf numFmtId="0" fontId="46" fillId="0" borderId="16" xfId="65" applyFont="1" applyBorder="1" applyAlignment="1">
      <alignment horizontal="center" vertical="center" wrapText="1"/>
      <protection/>
    </xf>
    <xf numFmtId="0" fontId="46" fillId="0" borderId="17" xfId="65" applyFont="1" applyBorder="1" applyAlignment="1">
      <alignment horizontal="center" vertical="center" wrapText="1"/>
      <protection/>
    </xf>
    <xf numFmtId="0" fontId="40" fillId="0" borderId="0" xfId="65" applyFont="1" applyAlignment="1">
      <alignment horizontal="center" vertical="center" wrapText="1"/>
      <protection/>
    </xf>
    <xf numFmtId="0" fontId="40" fillId="0" borderId="16" xfId="65" applyFont="1" applyBorder="1" applyAlignment="1">
      <alignment horizontal="center" vertical="center" wrapText="1"/>
      <protection/>
    </xf>
    <xf numFmtId="0" fontId="40" fillId="0" borderId="17" xfId="65" applyFont="1" applyBorder="1" applyAlignment="1">
      <alignment horizontal="center" vertical="center" wrapText="1"/>
      <protection/>
    </xf>
    <xf numFmtId="0" fontId="17" fillId="0" borderId="51" xfId="65" applyFont="1" applyBorder="1" applyAlignment="1">
      <alignment horizontal="center" vertical="center" wrapText="1"/>
      <protection/>
    </xf>
    <xf numFmtId="0" fontId="17" fillId="0" borderId="24" xfId="65" applyFont="1" applyBorder="1" applyAlignment="1" applyProtection="1">
      <alignment vertical="center" wrapText="1"/>
      <protection locked="0"/>
    </xf>
    <xf numFmtId="185" fontId="17" fillId="0" borderId="25" xfId="65" applyNumberFormat="1" applyBorder="1" applyAlignment="1" applyProtection="1">
      <alignment vertical="center" wrapText="1"/>
      <protection locked="0"/>
    </xf>
    <xf numFmtId="0" fontId="40" fillId="0" borderId="29" xfId="65" applyFont="1" applyBorder="1" applyAlignment="1">
      <alignment horizontal="center" vertical="center" wrapText="1"/>
      <protection/>
    </xf>
    <xf numFmtId="0" fontId="46" fillId="0" borderId="30" xfId="65" applyFont="1" applyBorder="1" applyAlignment="1">
      <alignment vertical="center" wrapText="1"/>
      <protection/>
    </xf>
    <xf numFmtId="185" fontId="40" fillId="0" borderId="26" xfId="65" applyNumberFormat="1" applyFont="1" applyBorder="1" applyAlignment="1">
      <alignment vertical="center" wrapText="1"/>
      <protection/>
    </xf>
    <xf numFmtId="0" fontId="17" fillId="0" borderId="49" xfId="65" applyBorder="1" applyAlignment="1">
      <alignment horizontal="center" vertical="center" wrapText="1"/>
      <protection/>
    </xf>
    <xf numFmtId="0" fontId="17" fillId="0" borderId="50" xfId="65" applyFont="1" applyBorder="1" applyAlignment="1" applyProtection="1">
      <alignment vertical="center" wrapText="1"/>
      <protection locked="0"/>
    </xf>
    <xf numFmtId="185" fontId="17" fillId="0" borderId="50" xfId="65" applyNumberFormat="1" applyBorder="1" applyAlignment="1" applyProtection="1">
      <alignment vertical="center" wrapText="1"/>
      <protection locked="0"/>
    </xf>
    <xf numFmtId="185" fontId="17" fillId="0" borderId="52" xfId="65" applyNumberFormat="1" applyBorder="1" applyAlignment="1" applyProtection="1">
      <alignment vertical="center" wrapText="1"/>
      <protection locked="0"/>
    </xf>
    <xf numFmtId="185" fontId="17" fillId="0" borderId="0" xfId="65" applyNumberFormat="1" applyAlignment="1">
      <alignment vertical="center" wrapText="1"/>
      <protection/>
    </xf>
    <xf numFmtId="0" fontId="17" fillId="0" borderId="27" xfId="65" applyFont="1" applyBorder="1" applyAlignment="1">
      <alignment horizontal="center" vertical="center" wrapText="1"/>
      <protection/>
    </xf>
    <xf numFmtId="0" fontId="17" fillId="0" borderId="12" xfId="65" applyFont="1" applyBorder="1" applyAlignment="1" applyProtection="1">
      <alignment vertical="center" wrapText="1"/>
      <protection locked="0"/>
    </xf>
    <xf numFmtId="185" fontId="17" fillId="0" borderId="12" xfId="65" applyNumberFormat="1" applyBorder="1" applyAlignment="1" applyProtection="1">
      <alignment vertical="center" wrapText="1"/>
      <protection locked="0"/>
    </xf>
    <xf numFmtId="185" fontId="17" fillId="0" borderId="28" xfId="65" applyNumberFormat="1" applyBorder="1" applyAlignment="1" applyProtection="1">
      <alignment vertical="center" wrapText="1"/>
      <protection locked="0"/>
    </xf>
    <xf numFmtId="185" fontId="40" fillId="0" borderId="30" xfId="65" applyNumberFormat="1" applyFont="1" applyBorder="1" applyAlignment="1">
      <alignment vertical="center" wrapText="1"/>
      <protection/>
    </xf>
    <xf numFmtId="0" fontId="6" fillId="0" borderId="0" xfId="66" applyAlignment="1">
      <alignment horizontal="right" vertical="center"/>
      <protection/>
    </xf>
    <xf numFmtId="0" fontId="7" fillId="0" borderId="50" xfId="66" applyFont="1" applyBorder="1" applyAlignment="1">
      <alignment horizontal="center" vertical="center" wrapText="1"/>
      <protection/>
    </xf>
    <xf numFmtId="0" fontId="6" fillId="0" borderId="12" xfId="66" applyBorder="1" applyAlignment="1">
      <alignment/>
      <protection/>
    </xf>
    <xf numFmtId="0" fontId="6" fillId="0" borderId="12" xfId="66" applyNumberFormat="1" applyBorder="1" applyAlignment="1">
      <alignment/>
      <protection/>
    </xf>
    <xf numFmtId="0" fontId="6" fillId="0" borderId="12" xfId="66" applyBorder="1">
      <alignment/>
      <protection/>
    </xf>
    <xf numFmtId="0" fontId="6" fillId="0" borderId="12" xfId="66" applyBorder="1" applyAlignment="1">
      <alignment wrapText="1"/>
      <protection/>
    </xf>
    <xf numFmtId="0" fontId="7" fillId="0" borderId="27" xfId="66" applyFont="1" applyBorder="1" applyAlignment="1">
      <alignment wrapText="1"/>
      <protection/>
    </xf>
    <xf numFmtId="0" fontId="6" fillId="0" borderId="27" xfId="66" applyBorder="1">
      <alignment/>
      <protection/>
    </xf>
    <xf numFmtId="0" fontId="6" fillId="0" borderId="27" xfId="66" applyBorder="1" applyAlignment="1">
      <alignment wrapText="1"/>
      <protection/>
    </xf>
    <xf numFmtId="0" fontId="7" fillId="0" borderId="29" xfId="66" applyFont="1" applyBorder="1" applyAlignment="1">
      <alignment wrapText="1"/>
      <protection/>
    </xf>
    <xf numFmtId="0" fontId="6" fillId="0" borderId="30" xfId="66" applyBorder="1">
      <alignment/>
      <protection/>
    </xf>
    <xf numFmtId="0" fontId="6" fillId="0" borderId="30" xfId="66" applyBorder="1" applyAlignment="1">
      <alignment wrapText="1"/>
      <protection/>
    </xf>
    <xf numFmtId="0" fontId="6" fillId="0" borderId="0" xfId="66" applyAlignment="1">
      <alignment wrapText="1"/>
      <protection/>
    </xf>
    <xf numFmtId="10" fontId="6" fillId="0" borderId="0" xfId="66" applyNumberFormat="1">
      <alignment/>
      <protection/>
    </xf>
    <xf numFmtId="0" fontId="7" fillId="0" borderId="15" xfId="66" applyFont="1" applyBorder="1" applyAlignment="1">
      <alignment horizontal="center" vertical="center"/>
      <protection/>
    </xf>
    <xf numFmtId="0" fontId="7" fillId="0" borderId="16" xfId="66" applyFont="1" applyBorder="1" applyAlignment="1">
      <alignment horizontal="center" vertical="center"/>
      <protection/>
    </xf>
    <xf numFmtId="0" fontId="7" fillId="0" borderId="16" xfId="66" applyFont="1" applyBorder="1" applyAlignment="1">
      <alignment horizontal="center" vertical="center" wrapText="1"/>
      <protection/>
    </xf>
    <xf numFmtId="0" fontId="7" fillId="0" borderId="17" xfId="66" applyFont="1" applyBorder="1" applyAlignment="1">
      <alignment horizontal="center" vertical="center" wrapText="1"/>
      <protection/>
    </xf>
    <xf numFmtId="0" fontId="6" fillId="0" borderId="54" xfId="66" applyBorder="1" applyAlignment="1">
      <alignment horizontal="center" vertical="center" wrapText="1"/>
      <protection/>
    </xf>
    <xf numFmtId="3" fontId="6" fillId="0" borderId="54" xfId="66" applyNumberFormat="1" applyBorder="1" applyAlignment="1">
      <alignment horizontal="center" vertical="center"/>
      <protection/>
    </xf>
    <xf numFmtId="0" fontId="7" fillId="0" borderId="54" xfId="66" applyFont="1" applyFill="1" applyBorder="1" applyAlignment="1">
      <alignment horizontal="center" vertical="center" wrapText="1"/>
      <protection/>
    </xf>
    <xf numFmtId="0" fontId="7" fillId="0" borderId="54" xfId="66" applyFont="1" applyBorder="1" applyAlignment="1">
      <alignment horizontal="center" vertical="center" wrapText="1"/>
      <protection/>
    </xf>
    <xf numFmtId="3" fontId="7" fillId="0" borderId="54" xfId="66" applyNumberFormat="1" applyFont="1" applyBorder="1" applyAlignment="1">
      <alignment horizontal="center" vertical="center"/>
      <protection/>
    </xf>
    <xf numFmtId="0" fontId="6" fillId="0" borderId="0" xfId="67">
      <alignment/>
      <protection/>
    </xf>
    <xf numFmtId="0" fontId="6" fillId="0" borderId="0" xfId="67" applyAlignment="1">
      <alignment vertical="center"/>
      <protection/>
    </xf>
    <xf numFmtId="3" fontId="15" fillId="0" borderId="12" xfId="67" applyNumberFormat="1" applyFont="1" applyBorder="1" applyAlignment="1">
      <alignment horizontal="right" vertical="center"/>
      <protection/>
    </xf>
    <xf numFmtId="0" fontId="15" fillId="0" borderId="12" xfId="67" applyFont="1" applyFill="1" applyBorder="1" applyAlignment="1">
      <alignment vertical="center" wrapText="1"/>
      <protection/>
    </xf>
    <xf numFmtId="3" fontId="15" fillId="0" borderId="12" xfId="67" applyNumberFormat="1" applyFont="1" applyFill="1" applyBorder="1" applyAlignment="1">
      <alignment horizontal="right" vertical="center"/>
      <protection/>
    </xf>
    <xf numFmtId="3" fontId="6" fillId="0" borderId="0" xfId="67" applyNumberFormat="1">
      <alignment/>
      <protection/>
    </xf>
    <xf numFmtId="0" fontId="15" fillId="0" borderId="12" xfId="67" applyFont="1" applyFill="1" applyBorder="1" applyAlignment="1">
      <alignment horizontal="left" vertical="center" wrapText="1"/>
      <protection/>
    </xf>
    <xf numFmtId="0" fontId="6" fillId="0" borderId="0" xfId="67" applyBorder="1">
      <alignment/>
      <protection/>
    </xf>
    <xf numFmtId="0" fontId="15" fillId="0" borderId="0" xfId="67" applyFont="1" applyBorder="1" applyAlignment="1">
      <alignment horizontal="center" vertical="center" wrapText="1"/>
      <protection/>
    </xf>
    <xf numFmtId="0" fontId="15" fillId="0" borderId="0" xfId="67" applyFont="1">
      <alignment/>
      <protection/>
    </xf>
    <xf numFmtId="0" fontId="13" fillId="10" borderId="12" xfId="67" applyFont="1" applyFill="1" applyBorder="1" applyAlignment="1">
      <alignment horizontal="center" vertical="center"/>
      <protection/>
    </xf>
    <xf numFmtId="0" fontId="13" fillId="10" borderId="12" xfId="67" applyFont="1" applyFill="1" applyBorder="1" applyAlignment="1">
      <alignment horizontal="center" vertical="center" wrapText="1"/>
      <protection/>
    </xf>
    <xf numFmtId="0" fontId="10" fillId="0" borderId="0" xfId="67" applyFont="1" applyAlignment="1">
      <alignment horizontal="center" vertical="center"/>
      <protection/>
    </xf>
    <xf numFmtId="0" fontId="15" fillId="0" borderId="12" xfId="67" applyFont="1" applyFill="1" applyBorder="1" applyAlignment="1">
      <alignment horizontal="center" vertical="center"/>
      <protection/>
    </xf>
    <xf numFmtId="3" fontId="15" fillId="0" borderId="12" xfId="67" applyNumberFormat="1" applyFont="1" applyFill="1" applyBorder="1" applyAlignment="1">
      <alignment horizontal="right" vertical="center" wrapText="1"/>
      <protection/>
    </xf>
    <xf numFmtId="0" fontId="15" fillId="0" borderId="12" xfId="67" applyFont="1" applyFill="1" applyBorder="1" applyAlignment="1">
      <alignment horizontal="right" vertical="center" wrapText="1"/>
      <protection/>
    </xf>
    <xf numFmtId="0" fontId="15" fillId="0" borderId="12" xfId="67" applyFont="1" applyFill="1" applyBorder="1" applyAlignment="1">
      <alignment horizontal="right" vertical="center"/>
      <protection/>
    </xf>
    <xf numFmtId="0" fontId="6" fillId="0" borderId="0" xfId="67" applyFont="1" applyFill="1" applyAlignment="1">
      <alignment horizontal="left" vertical="center"/>
      <protection/>
    </xf>
    <xf numFmtId="0" fontId="15" fillId="0" borderId="12" xfId="67" applyFont="1" applyBorder="1" applyAlignment="1">
      <alignment wrapText="1"/>
      <protection/>
    </xf>
    <xf numFmtId="0" fontId="15" fillId="0" borderId="12" xfId="67" applyFont="1" applyBorder="1" applyAlignment="1">
      <alignment horizontal="right" vertical="center"/>
      <protection/>
    </xf>
    <xf numFmtId="0" fontId="15" fillId="0" borderId="12" xfId="67" applyFont="1" applyBorder="1" applyAlignment="1">
      <alignment horizontal="center" vertical="center"/>
      <protection/>
    </xf>
    <xf numFmtId="0" fontId="15" fillId="0" borderId="0" xfId="67" applyFont="1" applyAlignment="1">
      <alignment vertical="center" wrapText="1"/>
      <protection/>
    </xf>
    <xf numFmtId="0" fontId="13" fillId="18" borderId="12" xfId="67" applyFont="1" applyFill="1" applyBorder="1" applyAlignment="1">
      <alignment vertical="center"/>
      <protection/>
    </xf>
    <xf numFmtId="0" fontId="13" fillId="18" borderId="12" xfId="67" applyFont="1" applyFill="1" applyBorder="1" applyAlignment="1">
      <alignment vertical="center" wrapText="1"/>
      <protection/>
    </xf>
    <xf numFmtId="3" fontId="13" fillId="18" borderId="12" xfId="67" applyNumberFormat="1" applyFont="1" applyFill="1" applyBorder="1" applyAlignment="1">
      <alignment horizontal="right" vertical="center"/>
      <protection/>
    </xf>
    <xf numFmtId="0" fontId="25" fillId="10" borderId="15" xfId="67" applyFont="1" applyFill="1" applyBorder="1" applyAlignment="1">
      <alignment wrapText="1"/>
      <protection/>
    </xf>
    <xf numFmtId="0" fontId="25" fillId="10" borderId="17" xfId="67" applyFont="1" applyFill="1" applyBorder="1" applyAlignment="1">
      <alignment horizontal="center" vertical="center"/>
      <protection/>
    </xf>
    <xf numFmtId="0" fontId="25" fillId="0" borderId="27" xfId="67" applyFont="1" applyFill="1" applyBorder="1" applyAlignment="1">
      <alignment wrapText="1"/>
      <protection/>
    </xf>
    <xf numFmtId="3" fontId="25" fillId="0" borderId="25" xfId="67" applyNumberFormat="1" applyFont="1" applyBorder="1">
      <alignment/>
      <protection/>
    </xf>
    <xf numFmtId="0" fontId="25" fillId="0" borderId="51" xfId="67" applyFont="1" applyFill="1" applyBorder="1" applyAlignment="1">
      <alignment wrapText="1"/>
      <protection/>
    </xf>
    <xf numFmtId="0" fontId="13" fillId="18" borderId="15" xfId="67" applyFont="1" applyFill="1" applyBorder="1">
      <alignment/>
      <protection/>
    </xf>
    <xf numFmtId="3" fontId="13" fillId="18" borderId="55" xfId="67" applyNumberFormat="1" applyFont="1" applyFill="1" applyBorder="1">
      <alignment/>
      <protection/>
    </xf>
    <xf numFmtId="0" fontId="25" fillId="0" borderId="0" xfId="67" applyFont="1">
      <alignment/>
      <protection/>
    </xf>
    <xf numFmtId="0" fontId="5" fillId="0" borderId="0" xfId="0" applyFont="1" applyFill="1" applyBorder="1" applyAlignment="1">
      <alignment/>
    </xf>
    <xf numFmtId="0" fontId="6" fillId="0" borderId="0" xfId="59">
      <alignment/>
      <protection/>
    </xf>
    <xf numFmtId="0" fontId="15" fillId="0" borderId="12" xfId="59" applyFont="1" applyBorder="1" applyAlignment="1">
      <alignment vertical="top" wrapText="1"/>
      <protection/>
    </xf>
    <xf numFmtId="0" fontId="6" fillId="0" borderId="12" xfId="59" applyBorder="1">
      <alignment/>
      <protection/>
    </xf>
    <xf numFmtId="0" fontId="6" fillId="0" borderId="28" xfId="59" applyBorder="1">
      <alignment/>
      <protection/>
    </xf>
    <xf numFmtId="0" fontId="15" fillId="0" borderId="27" xfId="59" applyFont="1" applyBorder="1" applyAlignment="1">
      <alignment horizontal="center" vertical="center" wrapText="1"/>
      <protection/>
    </xf>
    <xf numFmtId="49" fontId="15" fillId="0" borderId="12" xfId="59" applyNumberFormat="1" applyFont="1" applyBorder="1" applyAlignment="1">
      <alignment vertical="top" wrapText="1"/>
      <protection/>
    </xf>
    <xf numFmtId="0" fontId="6" fillId="0" borderId="12" xfId="59" applyBorder="1" applyAlignment="1">
      <alignment vertical="top"/>
      <protection/>
    </xf>
    <xf numFmtId="0" fontId="6" fillId="0" borderId="29" xfId="59" applyBorder="1">
      <alignment/>
      <protection/>
    </xf>
    <xf numFmtId="0" fontId="6" fillId="0" borderId="30" xfId="59" applyBorder="1">
      <alignment/>
      <protection/>
    </xf>
    <xf numFmtId="0" fontId="6" fillId="0" borderId="26" xfId="59" applyBorder="1">
      <alignment/>
      <protection/>
    </xf>
    <xf numFmtId="0" fontId="6" fillId="0" borderId="56" xfId="59" applyFill="1" applyBorder="1">
      <alignment/>
      <protection/>
    </xf>
    <xf numFmtId="185" fontId="47" fillId="0" borderId="0" xfId="65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15" fillId="0" borderId="0" xfId="58" applyFont="1" applyFill="1" applyBorder="1" applyProtection="1">
      <alignment/>
      <protection/>
    </xf>
    <xf numFmtId="0" fontId="17" fillId="0" borderId="0" xfId="65" applyBorder="1" applyAlignment="1">
      <alignment horizontal="center" vertical="center" wrapText="1"/>
      <protection/>
    </xf>
    <xf numFmtId="0" fontId="17" fillId="0" borderId="0" xfId="65" applyBorder="1" applyAlignment="1">
      <alignment vertical="center" wrapText="1"/>
      <protection/>
    </xf>
    <xf numFmtId="185" fontId="17" fillId="0" borderId="0" xfId="63" applyNumberFormat="1" applyFont="1" applyBorder="1" applyAlignment="1">
      <alignment horizontal="center" vertical="center" wrapText="1"/>
      <protection/>
    </xf>
    <xf numFmtId="185" fontId="17" fillId="0" borderId="0" xfId="63" applyNumberFormat="1" applyFont="1" applyBorder="1" applyAlignment="1">
      <alignment vertical="center" wrapText="1"/>
      <protection/>
    </xf>
    <xf numFmtId="185" fontId="17" fillId="0" borderId="0" xfId="62" applyNumberFormat="1" applyFont="1" applyBorder="1" applyAlignment="1">
      <alignment horizontal="center" vertical="center" wrapText="1"/>
      <protection/>
    </xf>
    <xf numFmtId="185" fontId="17" fillId="0" borderId="0" xfId="62" applyNumberFormat="1" applyFont="1" applyBorder="1" applyAlignment="1">
      <alignment vertical="center" wrapText="1"/>
      <protection/>
    </xf>
    <xf numFmtId="0" fontId="6" fillId="0" borderId="0" xfId="59" applyBorder="1">
      <alignment/>
      <protection/>
    </xf>
    <xf numFmtId="0" fontId="15" fillId="0" borderId="18" xfId="60" applyFont="1" applyBorder="1" applyAlignment="1">
      <alignment horizontal="center" vertical="center" wrapText="1"/>
      <protection/>
    </xf>
    <xf numFmtId="49" fontId="29" fillId="0" borderId="47" xfId="60" applyNumberFormat="1" applyFont="1" applyBorder="1" applyAlignment="1">
      <alignment vertical="top" wrapText="1"/>
      <protection/>
    </xf>
    <xf numFmtId="0" fontId="15" fillId="0" borderId="27" xfId="59" applyFont="1" applyBorder="1" applyAlignment="1">
      <alignment vertical="top" wrapText="1"/>
      <protection/>
    </xf>
    <xf numFmtId="0" fontId="14" fillId="0" borderId="12" xfId="59" applyFont="1" applyBorder="1" applyAlignment="1">
      <alignment vertical="top" wrapText="1"/>
      <protection/>
    </xf>
    <xf numFmtId="3" fontId="14" fillId="0" borderId="12" xfId="59" applyNumberFormat="1" applyFont="1" applyBorder="1" applyAlignment="1">
      <alignment vertical="top" wrapText="1"/>
      <protection/>
    </xf>
    <xf numFmtId="0" fontId="34" fillId="0" borderId="27" xfId="66" applyFont="1" applyBorder="1" applyAlignment="1">
      <alignment vertical="top" wrapText="1"/>
      <protection/>
    </xf>
    <xf numFmtId="3" fontId="34" fillId="0" borderId="12" xfId="66" applyNumberFormat="1" applyFont="1" applyBorder="1" applyAlignment="1">
      <alignment horizontal="right" vertical="top" wrapText="1"/>
      <protection/>
    </xf>
    <xf numFmtId="0" fontId="34" fillId="16" borderId="27" xfId="66" applyFont="1" applyFill="1" applyBorder="1" applyAlignment="1">
      <alignment vertical="top" wrapText="1" shrinkToFit="1"/>
      <protection/>
    </xf>
    <xf numFmtId="0" fontId="34" fillId="0" borderId="27" xfId="66" applyFont="1" applyBorder="1" applyAlignment="1">
      <alignment horizontal="left" vertical="top" wrapText="1"/>
      <protection/>
    </xf>
    <xf numFmtId="0" fontId="43" fillId="11" borderId="50" xfId="56" applyFont="1" applyFill="1" applyBorder="1" applyAlignment="1">
      <alignment horizontal="center"/>
      <protection/>
    </xf>
    <xf numFmtId="0" fontId="43" fillId="11" borderId="52" xfId="56" applyFont="1" applyFill="1" applyBorder="1" applyAlignment="1">
      <alignment horizontal="center"/>
      <protection/>
    </xf>
    <xf numFmtId="3" fontId="43" fillId="0" borderId="12" xfId="56" applyNumberFormat="1" applyFont="1" applyBorder="1" applyAlignment="1">
      <alignment vertical="center"/>
      <protection/>
    </xf>
    <xf numFmtId="0" fontId="15" fillId="0" borderId="24" xfId="60" applyFont="1" applyFill="1" applyBorder="1" applyAlignment="1">
      <alignment vertical="center" wrapText="1"/>
      <protection/>
    </xf>
    <xf numFmtId="0" fontId="34" fillId="0" borderId="10" xfId="66" applyFont="1" applyBorder="1" applyAlignment="1">
      <alignment vertical="top" wrapText="1"/>
      <protection/>
    </xf>
    <xf numFmtId="0" fontId="34" fillId="16" borderId="57" xfId="66" applyFont="1" applyFill="1" applyBorder="1" applyAlignment="1">
      <alignment vertical="top" wrapText="1" shrinkToFit="1"/>
      <protection/>
    </xf>
    <xf numFmtId="0" fontId="19" fillId="18" borderId="49" xfId="58" applyFont="1" applyFill="1" applyBorder="1" applyAlignment="1" applyProtection="1">
      <alignment horizontal="center" vertical="center" wrapText="1"/>
      <protection/>
    </xf>
    <xf numFmtId="0" fontId="19" fillId="18" borderId="50" xfId="58" applyFont="1" applyFill="1" applyBorder="1" applyAlignment="1" applyProtection="1">
      <alignment vertical="center" wrapText="1"/>
      <protection/>
    </xf>
    <xf numFmtId="0" fontId="19" fillId="18" borderId="52" xfId="60" applyFont="1" applyFill="1" applyBorder="1" applyAlignment="1">
      <alignment horizontal="center" vertical="center" wrapText="1"/>
      <protection/>
    </xf>
    <xf numFmtId="0" fontId="29" fillId="0" borderId="27" xfId="58" applyFont="1" applyFill="1" applyBorder="1" applyProtection="1">
      <alignment/>
      <protection/>
    </xf>
    <xf numFmtId="0" fontId="19" fillId="0" borderId="12" xfId="58" applyFont="1" applyFill="1" applyBorder="1" applyAlignment="1" applyProtection="1">
      <alignment/>
      <protection/>
    </xf>
    <xf numFmtId="3" fontId="19" fillId="0" borderId="28" xfId="58" applyNumberFormat="1" applyFont="1" applyFill="1" applyBorder="1" applyAlignment="1" applyProtection="1">
      <alignment/>
      <protection/>
    </xf>
    <xf numFmtId="3" fontId="19" fillId="0" borderId="28" xfId="58" applyNumberFormat="1" applyFont="1" applyFill="1" applyBorder="1" applyProtection="1">
      <alignment/>
      <protection/>
    </xf>
    <xf numFmtId="0" fontId="19" fillId="0" borderId="27" xfId="58" applyFont="1" applyFill="1" applyBorder="1" applyAlignment="1" applyProtection="1">
      <alignment horizontal="left" vertical="center"/>
      <protection/>
    </xf>
    <xf numFmtId="0" fontId="19" fillId="0" borderId="12" xfId="58" applyFont="1" applyFill="1" applyBorder="1" applyAlignment="1" applyProtection="1">
      <alignment horizontal="left" vertical="center"/>
      <protection/>
    </xf>
    <xf numFmtId="3" fontId="19" fillId="0" borderId="28" xfId="58" applyNumberFormat="1" applyFont="1" applyFill="1" applyBorder="1" applyAlignment="1" applyProtection="1">
      <alignment horizontal="right" vertical="center"/>
      <protection/>
    </xf>
    <xf numFmtId="1" fontId="19" fillId="0" borderId="28" xfId="58" applyNumberFormat="1" applyFont="1" applyFill="1" applyBorder="1" applyAlignment="1" applyProtection="1">
      <alignment/>
      <protection/>
    </xf>
    <xf numFmtId="0" fontId="19" fillId="0" borderId="29" xfId="58" applyFont="1" applyFill="1" applyBorder="1" applyAlignment="1" applyProtection="1">
      <alignment horizontal="left" vertical="center"/>
      <protection/>
    </xf>
    <xf numFmtId="0" fontId="19" fillId="0" borderId="30" xfId="58" applyFont="1" applyFill="1" applyBorder="1" applyAlignment="1" applyProtection="1">
      <alignment horizontal="left" vertical="center"/>
      <protection/>
    </xf>
    <xf numFmtId="3" fontId="19" fillId="0" borderId="26" xfId="58" applyNumberFormat="1" applyFont="1" applyFill="1" applyBorder="1" applyAlignment="1" applyProtection="1">
      <alignment vertical="center"/>
      <protection/>
    </xf>
    <xf numFmtId="0" fontId="7" fillId="0" borderId="52" xfId="66" applyFont="1" applyBorder="1">
      <alignment/>
      <protection/>
    </xf>
    <xf numFmtId="2" fontId="7" fillId="0" borderId="28" xfId="66" applyNumberFormat="1" applyFont="1" applyBorder="1" applyAlignment="1">
      <alignment horizontal="center" vertical="center"/>
      <protection/>
    </xf>
    <xf numFmtId="0" fontId="6" fillId="0" borderId="28" xfId="66" applyBorder="1">
      <alignment/>
      <protection/>
    </xf>
    <xf numFmtId="0" fontId="7" fillId="0" borderId="28" xfId="66" applyFont="1" applyBorder="1">
      <alignment/>
      <protection/>
    </xf>
    <xf numFmtId="9" fontId="7" fillId="0" borderId="26" xfId="66" applyNumberFormat="1" applyFont="1" applyBorder="1">
      <alignment/>
      <protection/>
    </xf>
    <xf numFmtId="0" fontId="49" fillId="0" borderId="0" xfId="69" applyProtection="1">
      <alignment/>
      <protection locked="0"/>
    </xf>
    <xf numFmtId="0" fontId="17" fillId="0" borderId="58" xfId="69" applyFont="1" applyBorder="1" applyAlignment="1" applyProtection="1">
      <alignment horizontal="center" vertical="center" wrapText="1"/>
      <protection/>
    </xf>
    <xf numFmtId="0" fontId="40" fillId="11" borderId="59" xfId="69" applyFont="1" applyFill="1" applyBorder="1" applyAlignment="1" applyProtection="1">
      <alignment horizontal="center" vertical="center" wrapText="1"/>
      <protection/>
    </xf>
    <xf numFmtId="0" fontId="40" fillId="11" borderId="60" xfId="69" applyFont="1" applyFill="1" applyBorder="1" applyAlignment="1" applyProtection="1">
      <alignment horizontal="center" vertical="center"/>
      <protection/>
    </xf>
    <xf numFmtId="0" fontId="40" fillId="11" borderId="61" xfId="69" applyFont="1" applyFill="1" applyBorder="1" applyAlignment="1" applyProtection="1">
      <alignment horizontal="center" vertical="center"/>
      <protection/>
    </xf>
    <xf numFmtId="0" fontId="49" fillId="0" borderId="0" xfId="69" applyProtection="1">
      <alignment/>
      <protection/>
    </xf>
    <xf numFmtId="0" fontId="17" fillId="0" borderId="62" xfId="69" applyFont="1" applyBorder="1" applyAlignment="1" applyProtection="1">
      <alignment horizontal="left" vertical="center"/>
      <protection/>
    </xf>
    <xf numFmtId="0" fontId="50" fillId="0" borderId="12" xfId="69" applyFont="1" applyBorder="1" applyAlignment="1" applyProtection="1">
      <alignment vertical="center"/>
      <protection/>
    </xf>
    <xf numFmtId="185" fontId="17" fillId="0" borderId="12" xfId="69" applyNumberFormat="1" applyFont="1" applyBorder="1" applyAlignment="1" applyProtection="1">
      <alignment vertical="center"/>
      <protection/>
    </xf>
    <xf numFmtId="185" fontId="17" fillId="0" borderId="63" xfId="69" applyNumberFormat="1" applyFont="1" applyBorder="1" applyAlignment="1" applyProtection="1">
      <alignment vertical="center"/>
      <protection/>
    </xf>
    <xf numFmtId="0" fontId="49" fillId="0" borderId="0" xfId="69" applyAlignment="1" applyProtection="1">
      <alignment vertical="center"/>
      <protection/>
    </xf>
    <xf numFmtId="0" fontId="17" fillId="0" borderId="12" xfId="69" applyFont="1" applyBorder="1" applyAlignment="1" applyProtection="1">
      <alignment vertical="center"/>
      <protection locked="0"/>
    </xf>
    <xf numFmtId="185" fontId="17" fillId="0" borderId="12" xfId="69" applyNumberFormat="1" applyFont="1" applyBorder="1" applyAlignment="1" applyProtection="1">
      <alignment vertical="center"/>
      <protection locked="0"/>
    </xf>
    <xf numFmtId="3" fontId="49" fillId="0" borderId="0" xfId="69" applyNumberFormat="1" applyAlignment="1" applyProtection="1">
      <alignment vertical="center"/>
      <protection locked="0"/>
    </xf>
    <xf numFmtId="0" fontId="49" fillId="0" borderId="0" xfId="69" applyAlignment="1" applyProtection="1">
      <alignment vertical="center"/>
      <protection locked="0"/>
    </xf>
    <xf numFmtId="0" fontId="40" fillId="0" borderId="64" xfId="69" applyFont="1" applyBorder="1" applyAlignment="1" applyProtection="1">
      <alignment vertical="center"/>
      <protection/>
    </xf>
    <xf numFmtId="185" fontId="40" fillId="0" borderId="64" xfId="69" applyNumberFormat="1" applyFont="1" applyBorder="1" applyAlignment="1" applyProtection="1">
      <alignment vertical="center"/>
      <protection/>
    </xf>
    <xf numFmtId="185" fontId="40" fillId="0" borderId="65" xfId="69" applyNumberFormat="1" applyFont="1" applyBorder="1" applyAlignment="1" applyProtection="1">
      <alignment vertical="center"/>
      <protection/>
    </xf>
    <xf numFmtId="3" fontId="49" fillId="0" borderId="0" xfId="69" applyNumberFormat="1" applyAlignment="1" applyProtection="1">
      <alignment vertical="center"/>
      <protection/>
    </xf>
    <xf numFmtId="185" fontId="49" fillId="0" borderId="0" xfId="69" applyNumberFormat="1" applyAlignment="1" applyProtection="1">
      <alignment vertical="center"/>
      <protection/>
    </xf>
    <xf numFmtId="0" fontId="17" fillId="0" borderId="0" xfId="69" applyFont="1" applyProtection="1">
      <alignment/>
      <protection/>
    </xf>
    <xf numFmtId="0" fontId="17" fillId="0" borderId="0" xfId="69" applyFont="1" applyProtection="1">
      <alignment/>
      <protection locked="0"/>
    </xf>
    <xf numFmtId="0" fontId="34" fillId="0" borderId="10" xfId="66" applyFont="1" applyBorder="1" applyAlignment="1">
      <alignment horizontal="left" vertical="top" wrapText="1"/>
      <protection/>
    </xf>
    <xf numFmtId="0" fontId="34" fillId="0" borderId="24" xfId="66" applyFont="1" applyBorder="1" applyAlignment="1">
      <alignment horizontal="left" vertical="top" wrapText="1"/>
      <protection/>
    </xf>
    <xf numFmtId="0" fontId="34" fillId="0" borderId="12" xfId="66" applyFont="1" applyBorder="1" applyAlignment="1">
      <alignment horizontal="left" vertical="top" wrapText="1"/>
      <protection/>
    </xf>
    <xf numFmtId="0" fontId="15" fillId="0" borderId="66" xfId="60" applyFont="1" applyBorder="1" applyAlignment="1">
      <alignment horizontal="center" vertical="center" wrapText="1"/>
      <protection/>
    </xf>
    <xf numFmtId="3" fontId="15" fillId="0" borderId="67" xfId="60" applyNumberFormat="1" applyFont="1" applyFill="1" applyBorder="1" applyAlignment="1">
      <alignment horizontal="right" vertical="center" wrapText="1"/>
      <protection/>
    </xf>
    <xf numFmtId="3" fontId="15" fillId="0" borderId="67" xfId="60" applyNumberFormat="1" applyFont="1" applyFill="1" applyBorder="1" applyAlignment="1">
      <alignment horizontal="right" vertical="center"/>
      <protection/>
    </xf>
    <xf numFmtId="0" fontId="15" fillId="0" borderId="29" xfId="60" applyFont="1" applyFill="1" applyBorder="1" applyAlignment="1">
      <alignment horizontal="center" vertical="center" wrapText="1"/>
      <protection/>
    </xf>
    <xf numFmtId="0" fontId="15" fillId="0" borderId="30" xfId="60" applyFont="1" applyFill="1" applyBorder="1" applyAlignment="1">
      <alignment vertical="center" wrapText="1"/>
      <protection/>
    </xf>
    <xf numFmtId="185" fontId="17" fillId="0" borderId="24" xfId="65" applyNumberFormat="1" applyBorder="1" applyAlignment="1" applyProtection="1">
      <alignment vertical="center" wrapText="1"/>
      <protection locked="0"/>
    </xf>
    <xf numFmtId="0" fontId="6" fillId="0" borderId="54" xfId="66" applyFont="1" applyBorder="1" applyAlignment="1">
      <alignment horizontal="center" vertical="center"/>
      <protection/>
    </xf>
    <xf numFmtId="0" fontId="6" fillId="0" borderId="54" xfId="66" applyFont="1" applyBorder="1" applyAlignment="1">
      <alignment horizontal="center" vertical="center" wrapText="1"/>
      <protection/>
    </xf>
    <xf numFmtId="3" fontId="15" fillId="0" borderId="12" xfId="66" applyNumberFormat="1" applyFont="1" applyBorder="1">
      <alignment/>
      <protection/>
    </xf>
    <xf numFmtId="0" fontId="32" fillId="0" borderId="0" xfId="66" applyFont="1" applyAlignment="1">
      <alignment horizontal="center" vertical="center" wrapText="1"/>
      <protection/>
    </xf>
    <xf numFmtId="0" fontId="32" fillId="0" borderId="0" xfId="66" applyFont="1" applyBorder="1" applyAlignment="1">
      <alignment horizontal="center" vertical="center" wrapText="1"/>
      <protection/>
    </xf>
    <xf numFmtId="0" fontId="33" fillId="19" borderId="68" xfId="66" applyFont="1" applyFill="1" applyBorder="1" applyAlignment="1">
      <alignment horizontal="center" wrapText="1"/>
      <protection/>
    </xf>
    <xf numFmtId="3" fontId="35" fillId="0" borderId="10" xfId="66" applyNumberFormat="1" applyFont="1" applyBorder="1" applyAlignment="1">
      <alignment horizontal="center" vertical="top" wrapText="1"/>
      <protection/>
    </xf>
    <xf numFmtId="3" fontId="33" fillId="0" borderId="10" xfId="66" applyNumberFormat="1" applyFont="1" applyBorder="1" applyAlignment="1">
      <alignment horizontal="right" vertical="top" wrapText="1"/>
      <protection/>
    </xf>
    <xf numFmtId="3" fontId="34" fillId="0" borderId="10" xfId="66" applyNumberFormat="1" applyFont="1" applyBorder="1" applyAlignment="1">
      <alignment horizontal="right" vertical="top" wrapText="1"/>
      <protection/>
    </xf>
    <xf numFmtId="3" fontId="33" fillId="0" borderId="10" xfId="66" applyNumberFormat="1" applyFont="1" applyBorder="1" applyAlignment="1">
      <alignment horizontal="right" wrapText="1"/>
      <protection/>
    </xf>
    <xf numFmtId="3" fontId="34" fillId="0" borderId="10" xfId="66" applyNumberFormat="1" applyFont="1" applyBorder="1">
      <alignment/>
      <protection/>
    </xf>
    <xf numFmtId="3" fontId="33" fillId="0" borderId="10" xfId="66" applyNumberFormat="1" applyFont="1" applyBorder="1">
      <alignment/>
      <protection/>
    </xf>
    <xf numFmtId="3" fontId="33" fillId="18" borderId="10" xfId="66" applyNumberFormat="1" applyFont="1" applyFill="1" applyBorder="1" applyAlignment="1">
      <alignment horizontal="right" wrapText="1"/>
      <protection/>
    </xf>
    <xf numFmtId="3" fontId="34" fillId="0" borderId="57" xfId="66" applyNumberFormat="1" applyFont="1" applyBorder="1" applyAlignment="1">
      <alignment horizontal="right" vertical="top" wrapText="1"/>
      <protection/>
    </xf>
    <xf numFmtId="3" fontId="15" fillId="0" borderId="28" xfId="66" applyNumberFormat="1" applyFont="1" applyBorder="1">
      <alignment/>
      <protection/>
    </xf>
    <xf numFmtId="3" fontId="34" fillId="0" borderId="69" xfId="66" applyNumberFormat="1" applyFont="1" applyBorder="1" applyAlignment="1">
      <alignment horizontal="right" vertical="top" wrapText="1"/>
      <protection/>
    </xf>
    <xf numFmtId="0" fontId="19" fillId="18" borderId="39" xfId="60" applyFont="1" applyFill="1" applyBorder="1" applyAlignment="1">
      <alignment horizontal="center" vertical="center" wrapText="1"/>
      <protection/>
    </xf>
    <xf numFmtId="185" fontId="13" fillId="0" borderId="50" xfId="62" applyNumberFormat="1" applyFont="1" applyBorder="1" applyAlignment="1">
      <alignment horizontal="center" vertical="center" wrapText="1"/>
      <protection/>
    </xf>
    <xf numFmtId="185" fontId="13" fillId="0" borderId="52" xfId="62" applyNumberFormat="1" applyFont="1" applyBorder="1" applyAlignment="1">
      <alignment horizontal="center" vertical="center" wrapText="1"/>
      <protection/>
    </xf>
    <xf numFmtId="185" fontId="13" fillId="0" borderId="50" xfId="63" applyNumberFormat="1" applyFont="1" applyBorder="1" applyAlignment="1">
      <alignment horizontal="center" vertical="center" wrapText="1"/>
      <protection/>
    </xf>
    <xf numFmtId="0" fontId="14" fillId="18" borderId="16" xfId="60" applyFont="1" applyFill="1" applyBorder="1" applyAlignment="1">
      <alignment horizontal="center" vertical="center" wrapText="1"/>
      <protection/>
    </xf>
    <xf numFmtId="0" fontId="14" fillId="18" borderId="17" xfId="60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/>
    </xf>
    <xf numFmtId="0" fontId="6" fillId="0" borderId="10" xfId="59" applyBorder="1">
      <alignment/>
      <protection/>
    </xf>
    <xf numFmtId="0" fontId="6" fillId="0" borderId="10" xfId="59" applyBorder="1" applyAlignment="1">
      <alignment vertical="top"/>
      <protection/>
    </xf>
    <xf numFmtId="3" fontId="14" fillId="0" borderId="10" xfId="59" applyNumberFormat="1" applyFont="1" applyBorder="1" applyAlignment="1">
      <alignment vertical="top" wrapText="1"/>
      <protection/>
    </xf>
    <xf numFmtId="0" fontId="6" fillId="0" borderId="57" xfId="59" applyBorder="1">
      <alignment/>
      <protection/>
    </xf>
    <xf numFmtId="185" fontId="14" fillId="0" borderId="10" xfId="62" applyNumberFormat="1" applyFont="1" applyBorder="1" applyAlignment="1">
      <alignment vertical="center" wrapText="1"/>
      <protection/>
    </xf>
    <xf numFmtId="185" fontId="14" fillId="18" borderId="10" xfId="62" applyNumberFormat="1" applyFont="1" applyFill="1" applyBorder="1" applyAlignment="1">
      <alignment horizontal="center" vertical="center" wrapText="1"/>
      <protection/>
    </xf>
    <xf numFmtId="185" fontId="15" fillId="0" borderId="10" xfId="62" applyNumberFormat="1" applyFont="1" applyBorder="1" applyAlignment="1" applyProtection="1">
      <alignment horizontal="right" vertical="center" wrapText="1"/>
      <protection locked="0"/>
    </xf>
    <xf numFmtId="185" fontId="15" fillId="0" borderId="10" xfId="62" applyNumberFormat="1" applyFont="1" applyBorder="1" applyAlignment="1" applyProtection="1">
      <alignment horizontal="center" vertical="center" wrapText="1"/>
      <protection locked="0"/>
    </xf>
    <xf numFmtId="185" fontId="15" fillId="0" borderId="57" xfId="62" applyNumberFormat="1" applyFont="1" applyBorder="1" applyAlignment="1" applyProtection="1">
      <alignment horizontal="center" vertical="center" wrapText="1"/>
      <protection/>
    </xf>
    <xf numFmtId="185" fontId="14" fillId="18" borderId="10" xfId="63" applyNumberFormat="1" applyFont="1" applyFill="1" applyBorder="1" applyAlignment="1">
      <alignment horizontal="center" vertical="center" wrapText="1"/>
      <protection/>
    </xf>
    <xf numFmtId="185" fontId="15" fillId="0" borderId="10" xfId="63" applyNumberFormat="1" applyFont="1" applyBorder="1" applyAlignment="1" applyProtection="1">
      <alignment horizontal="right" vertical="center" wrapText="1"/>
      <protection locked="0"/>
    </xf>
    <xf numFmtId="185" fontId="15" fillId="0" borderId="57" xfId="63" applyNumberFormat="1" applyFont="1" applyBorder="1" applyAlignment="1" applyProtection="1">
      <alignment horizontal="right" vertical="center" wrapText="1"/>
      <protection/>
    </xf>
    <xf numFmtId="185" fontId="15" fillId="0" borderId="10" xfId="63" applyNumberFormat="1" applyFont="1" applyBorder="1" applyAlignment="1">
      <alignment vertical="center" wrapText="1"/>
      <protection/>
    </xf>
    <xf numFmtId="185" fontId="15" fillId="0" borderId="10" xfId="63" applyNumberFormat="1" applyFont="1" applyBorder="1" applyAlignment="1" applyProtection="1">
      <alignment vertical="center" wrapText="1"/>
      <protection locked="0"/>
    </xf>
    <xf numFmtId="185" fontId="14" fillId="0" borderId="10" xfId="63" applyNumberFormat="1" applyFont="1" applyBorder="1" applyAlignment="1">
      <alignment vertical="center" wrapText="1"/>
      <protection/>
    </xf>
    <xf numFmtId="0" fontId="15" fillId="0" borderId="70" xfId="58" applyFont="1" applyFill="1" applyBorder="1" applyProtection="1">
      <alignment/>
      <protection/>
    </xf>
    <xf numFmtId="3" fontId="14" fillId="0" borderId="70" xfId="58" applyNumberFormat="1" applyFont="1" applyFill="1" applyBorder="1" applyProtection="1">
      <alignment/>
      <protection/>
    </xf>
    <xf numFmtId="3" fontId="15" fillId="0" borderId="70" xfId="58" applyNumberFormat="1" applyFont="1" applyFill="1" applyBorder="1" applyProtection="1">
      <alignment/>
      <protection/>
    </xf>
    <xf numFmtId="0" fontId="14" fillId="0" borderId="70" xfId="58" applyFont="1" applyFill="1" applyBorder="1" applyProtection="1">
      <alignment/>
      <protection/>
    </xf>
    <xf numFmtId="0" fontId="14" fillId="18" borderId="71" xfId="58" applyFont="1" applyFill="1" applyBorder="1" applyAlignment="1" applyProtection="1">
      <alignment wrapText="1"/>
      <protection/>
    </xf>
    <xf numFmtId="0" fontId="5" fillId="18" borderId="12" xfId="0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0" fontId="15" fillId="0" borderId="51" xfId="60" applyFont="1" applyBorder="1" applyAlignment="1">
      <alignment horizontal="center" vertical="center" wrapText="1"/>
      <protection/>
    </xf>
    <xf numFmtId="0" fontId="15" fillId="0" borderId="24" xfId="60" applyFont="1" applyFill="1" applyBorder="1" applyAlignment="1">
      <alignment horizontal="left" vertical="center" wrapText="1"/>
      <protection/>
    </xf>
    <xf numFmtId="3" fontId="15" fillId="0" borderId="24" xfId="60" applyNumberFormat="1" applyFont="1" applyFill="1" applyBorder="1" applyAlignment="1">
      <alignment horizontal="right" vertical="center"/>
      <protection/>
    </xf>
    <xf numFmtId="0" fontId="15" fillId="0" borderId="67" xfId="67" applyFont="1" applyFill="1" applyBorder="1" applyAlignment="1">
      <alignment vertical="center" wrapText="1"/>
      <protection/>
    </xf>
    <xf numFmtId="10" fontId="15" fillId="0" borderId="25" xfId="60" applyNumberFormat="1" applyFont="1" applyFill="1" applyBorder="1" applyAlignment="1">
      <alignment horizontal="center" vertical="center" wrapText="1"/>
      <protection/>
    </xf>
    <xf numFmtId="0" fontId="15" fillId="0" borderId="26" xfId="60" applyFont="1" applyBorder="1" applyAlignment="1">
      <alignment horizontal="center" vertical="center" wrapText="1"/>
      <protection/>
    </xf>
    <xf numFmtId="0" fontId="6" fillId="0" borderId="28" xfId="59" applyBorder="1" applyAlignment="1">
      <alignment vertical="top"/>
      <protection/>
    </xf>
    <xf numFmtId="3" fontId="14" fillId="0" borderId="28" xfId="59" applyNumberFormat="1" applyFont="1" applyBorder="1" applyAlignment="1">
      <alignment vertical="top" wrapText="1"/>
      <protection/>
    </xf>
    <xf numFmtId="185" fontId="14" fillId="18" borderId="28" xfId="63" applyNumberFormat="1" applyFont="1" applyFill="1" applyBorder="1" applyAlignment="1">
      <alignment horizontal="center" vertical="center" wrapText="1"/>
      <protection/>
    </xf>
    <xf numFmtId="185" fontId="15" fillId="0" borderId="28" xfId="63" applyNumberFormat="1" applyFont="1" applyBorder="1" applyAlignment="1" applyProtection="1">
      <alignment horizontal="right" vertical="center" wrapText="1"/>
      <protection locked="0"/>
    </xf>
    <xf numFmtId="185" fontId="15" fillId="0" borderId="28" xfId="63" applyNumberFormat="1" applyFont="1" applyBorder="1" applyAlignment="1" applyProtection="1">
      <alignment horizontal="center" vertical="center" wrapText="1"/>
      <protection locked="0"/>
    </xf>
    <xf numFmtId="1" fontId="14" fillId="0" borderId="28" xfId="63" applyNumberFormat="1" applyFont="1" applyBorder="1" applyAlignment="1">
      <alignment vertical="center" wrapText="1"/>
      <protection/>
    </xf>
    <xf numFmtId="185" fontId="15" fillId="0" borderId="26" xfId="63" applyNumberFormat="1" applyFont="1" applyBorder="1" applyAlignment="1" applyProtection="1">
      <alignment horizontal="right" vertical="center" wrapText="1"/>
      <protection/>
    </xf>
    <xf numFmtId="0" fontId="7" fillId="0" borderId="43" xfId="66" applyFont="1" applyBorder="1" applyAlignment="1">
      <alignment vertical="center"/>
      <protection/>
    </xf>
    <xf numFmtId="0" fontId="7" fillId="0" borderId="19" xfId="66" applyFont="1" applyBorder="1" applyAlignment="1">
      <alignment vertical="center"/>
      <protection/>
    </xf>
    <xf numFmtId="0" fontId="6" fillId="0" borderId="19" xfId="66" applyFont="1" applyBorder="1" applyAlignment="1">
      <alignment vertical="center" wrapText="1"/>
      <protection/>
    </xf>
    <xf numFmtId="3" fontId="6" fillId="0" borderId="72" xfId="66" applyNumberFormat="1" applyFont="1" applyBorder="1" applyAlignment="1">
      <alignment horizontal="right"/>
      <protection/>
    </xf>
    <xf numFmtId="3" fontId="6" fillId="0" borderId="45" xfId="66" applyNumberFormat="1" applyFont="1" applyBorder="1" applyAlignment="1">
      <alignment horizontal="right"/>
      <protection/>
    </xf>
    <xf numFmtId="0" fontId="15" fillId="0" borderId="66" xfId="60" applyFont="1" applyBorder="1" applyAlignment="1">
      <alignment horizontal="center" vertical="center" wrapText="1"/>
      <protection/>
    </xf>
    <xf numFmtId="184" fontId="15" fillId="0" borderId="67" xfId="60" applyNumberFormat="1" applyFont="1" applyFill="1" applyBorder="1" applyAlignment="1">
      <alignment horizontal="right" vertical="center" wrapText="1"/>
      <protection/>
    </xf>
    <xf numFmtId="3" fontId="15" fillId="0" borderId="67" xfId="60" applyNumberFormat="1" applyFont="1" applyFill="1" applyBorder="1" applyAlignment="1">
      <alignment vertical="center"/>
      <protection/>
    </xf>
    <xf numFmtId="10" fontId="15" fillId="0" borderId="73" xfId="60" applyNumberFormat="1" applyFont="1" applyFill="1" applyBorder="1" applyAlignment="1">
      <alignment horizontal="center" vertical="center" wrapText="1"/>
      <protection/>
    </xf>
    <xf numFmtId="0" fontId="15" fillId="0" borderId="67" xfId="60" applyFont="1" applyFill="1" applyBorder="1" applyAlignment="1">
      <alignment vertical="top" wrapText="1"/>
      <protection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81" fontId="8" fillId="0" borderId="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74" xfId="0" applyFont="1" applyFill="1" applyBorder="1" applyAlignment="1">
      <alignment horizontal="left" vertical="center" wrapText="1"/>
    </xf>
    <xf numFmtId="0" fontId="12" fillId="0" borderId="75" xfId="0" applyFont="1" applyBorder="1" applyAlignment="1">
      <alignment horizontal="left" vertical="center"/>
    </xf>
    <xf numFmtId="0" fontId="12" fillId="0" borderId="7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74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5" fillId="0" borderId="50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16" borderId="12" xfId="0" applyFont="1" applyFill="1" applyBorder="1" applyAlignment="1">
      <alignment vertical="center" wrapText="1"/>
    </xf>
    <xf numFmtId="0" fontId="4" fillId="16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6" fillId="16" borderId="12" xfId="0" applyFont="1" applyFill="1" applyBorder="1" applyAlignment="1">
      <alignment vertical="center" wrapText="1"/>
    </xf>
    <xf numFmtId="0" fontId="6" fillId="16" borderId="28" xfId="0" applyFont="1" applyFill="1" applyBorder="1" applyAlignment="1">
      <alignment vertical="center" wrapText="1"/>
    </xf>
    <xf numFmtId="0" fontId="16" fillId="16" borderId="12" xfId="0" applyFont="1" applyFill="1" applyBorder="1" applyAlignment="1">
      <alignment vertical="center" wrapText="1"/>
    </xf>
    <xf numFmtId="0" fontId="16" fillId="16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176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6" xfId="0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6" fillId="16" borderId="0" xfId="0" applyFont="1" applyFill="1" applyBorder="1" applyAlignment="1">
      <alignment vertical="center" wrapText="1"/>
    </xf>
    <xf numFmtId="0" fontId="16" fillId="16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50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176" fontId="5" fillId="0" borderId="12" xfId="0" applyNumberFormat="1" applyFont="1" applyFill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0" fillId="0" borderId="28" xfId="0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 wrapText="1"/>
    </xf>
    <xf numFmtId="3" fontId="6" fillId="0" borderId="28" xfId="0" applyNumberFormat="1" applyFont="1" applyFill="1" applyBorder="1" applyAlignment="1">
      <alignment horizontal="right" vertical="center"/>
    </xf>
    <xf numFmtId="176" fontId="1" fillId="0" borderId="28" xfId="0" applyNumberFormat="1" applyFont="1" applyBorder="1" applyAlignment="1">
      <alignment horizontal="right" vertical="center"/>
    </xf>
    <xf numFmtId="3" fontId="19" fillId="0" borderId="33" xfId="60" applyNumberFormat="1" applyFont="1" applyBorder="1" applyAlignment="1">
      <alignment horizontal="right" vertical="top" wrapText="1"/>
      <protection/>
    </xf>
    <xf numFmtId="3" fontId="19" fillId="0" borderId="77" xfId="60" applyNumberFormat="1" applyFont="1" applyBorder="1" applyAlignment="1">
      <alignment horizontal="right" vertical="top" wrapText="1"/>
      <protection/>
    </xf>
    <xf numFmtId="3" fontId="29" fillId="0" borderId="77" xfId="60" applyNumberFormat="1" applyFont="1" applyBorder="1" applyAlignment="1">
      <alignment horizontal="right" vertical="center" wrapText="1"/>
      <protection/>
    </xf>
    <xf numFmtId="3" fontId="6" fillId="0" borderId="28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4" fillId="16" borderId="24" xfId="66" applyFont="1" applyFill="1" applyBorder="1" applyAlignment="1">
      <alignment vertical="top" wrapText="1" shrinkToFit="1"/>
      <protection/>
    </xf>
    <xf numFmtId="3" fontId="34" fillId="0" borderId="25" xfId="66" applyNumberFormat="1" applyFont="1" applyBorder="1" applyAlignment="1">
      <alignment horizontal="right" vertical="top" wrapText="1"/>
      <protection/>
    </xf>
    <xf numFmtId="0" fontId="6" fillId="0" borderId="30" xfId="66" applyFont="1" applyBorder="1">
      <alignment/>
      <protection/>
    </xf>
    <xf numFmtId="0" fontId="6" fillId="0" borderId="30" xfId="66" applyFont="1" applyBorder="1">
      <alignment/>
      <protection/>
    </xf>
    <xf numFmtId="3" fontId="15" fillId="0" borderId="30" xfId="66" applyNumberFormat="1" applyFont="1" applyBorder="1">
      <alignment/>
      <protection/>
    </xf>
    <xf numFmtId="3" fontId="15" fillId="0" borderId="26" xfId="66" applyNumberFormat="1" applyFont="1" applyBorder="1">
      <alignment/>
      <protection/>
    </xf>
    <xf numFmtId="0" fontId="34" fillId="16" borderId="19" xfId="66" applyFont="1" applyFill="1" applyBorder="1" applyAlignment="1">
      <alignment vertical="top" wrapText="1" shrinkToFit="1"/>
      <protection/>
    </xf>
    <xf numFmtId="185" fontId="17" fillId="0" borderId="19" xfId="69" applyNumberFormat="1" applyFont="1" applyBorder="1" applyAlignment="1" applyProtection="1">
      <alignment vertical="center"/>
      <protection locked="0"/>
    </xf>
    <xf numFmtId="0" fontId="15" fillId="0" borderId="78" xfId="58" applyFont="1" applyFill="1" applyBorder="1" applyProtection="1">
      <alignment/>
      <protection/>
    </xf>
    <xf numFmtId="0" fontId="25" fillId="0" borderId="0" xfId="60" applyFont="1" applyAlignment="1">
      <alignment horizontal="center"/>
      <protection/>
    </xf>
    <xf numFmtId="0" fontId="21" fillId="5" borderId="17" xfId="60" applyFont="1" applyFill="1" applyBorder="1" applyAlignment="1">
      <alignment horizontal="center" vertical="center" wrapText="1"/>
      <protection/>
    </xf>
    <xf numFmtId="0" fontId="22" fillId="0" borderId="0" xfId="60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21" fillId="5" borderId="16" xfId="60" applyFont="1" applyFill="1" applyBorder="1" applyAlignment="1">
      <alignment horizontal="center" vertical="center" wrapText="1"/>
      <protection/>
    </xf>
    <xf numFmtId="0" fontId="6" fillId="0" borderId="16" xfId="60" applyBorder="1" applyAlignment="1">
      <alignment horizontal="center" vertical="center" wrapText="1"/>
      <protection/>
    </xf>
    <xf numFmtId="0" fontId="6" fillId="0" borderId="17" xfId="60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9" fillId="18" borderId="79" xfId="60" applyFont="1" applyFill="1" applyBorder="1" applyAlignment="1">
      <alignment horizontal="center" vertical="center" wrapText="1"/>
      <protection/>
    </xf>
    <xf numFmtId="0" fontId="24" fillId="18" borderId="80" xfId="60" applyFont="1" applyFill="1" applyBorder="1" applyAlignment="1">
      <alignment horizontal="center" vertical="center" wrapText="1"/>
      <protection/>
    </xf>
    <xf numFmtId="0" fontId="24" fillId="18" borderId="79" xfId="60" applyFont="1" applyFill="1" applyBorder="1" applyAlignment="1">
      <alignment horizontal="center" vertical="center" wrapText="1"/>
      <protection/>
    </xf>
    <xf numFmtId="0" fontId="24" fillId="18" borderId="81" xfId="60" applyFont="1" applyFill="1" applyBorder="1" applyAlignment="1">
      <alignment horizontal="center" vertical="center" wrapText="1"/>
      <protection/>
    </xf>
    <xf numFmtId="0" fontId="19" fillId="18" borderId="82" xfId="60" applyFont="1" applyFill="1" applyBorder="1" applyAlignment="1">
      <alignment horizontal="center" vertical="center" wrapText="1"/>
      <protection/>
    </xf>
    <xf numFmtId="0" fontId="24" fillId="18" borderId="82" xfId="60" applyFont="1" applyFill="1" applyBorder="1" applyAlignment="1">
      <alignment horizontal="center" vertical="center" wrapText="1"/>
      <protection/>
    </xf>
    <xf numFmtId="0" fontId="24" fillId="0" borderId="82" xfId="60" applyFont="1" applyBorder="1" applyAlignment="1">
      <alignment horizontal="center" vertical="center" wrapText="1"/>
      <protection/>
    </xf>
    <xf numFmtId="0" fontId="24" fillId="0" borderId="83" xfId="60" applyFont="1" applyBorder="1" applyAlignment="1">
      <alignment horizontal="center" vertical="center" wrapText="1"/>
      <protection/>
    </xf>
    <xf numFmtId="0" fontId="19" fillId="18" borderId="84" xfId="60" applyFont="1" applyFill="1" applyBorder="1" applyAlignment="1">
      <alignment horizontal="center" vertical="center" wrapText="1"/>
      <protection/>
    </xf>
    <xf numFmtId="0" fontId="19" fillId="18" borderId="38" xfId="60" applyFont="1" applyFill="1" applyBorder="1" applyAlignment="1">
      <alignment horizontal="center" vertical="center" wrapText="1"/>
      <protection/>
    </xf>
    <xf numFmtId="0" fontId="19" fillId="0" borderId="0" xfId="60" applyFont="1" applyFill="1" applyBorder="1" applyAlignment="1">
      <alignment horizontal="center" vertical="center" wrapText="1"/>
      <protection/>
    </xf>
    <xf numFmtId="0" fontId="32" fillId="0" borderId="0" xfId="66" applyFont="1" applyAlignment="1">
      <alignment horizontal="center" vertical="center" wrapText="1"/>
      <protection/>
    </xf>
    <xf numFmtId="0" fontId="32" fillId="0" borderId="0" xfId="66" applyFont="1" applyBorder="1" applyAlignment="1">
      <alignment horizontal="center" vertical="center" wrapText="1"/>
      <protection/>
    </xf>
    <xf numFmtId="0" fontId="34" fillId="0" borderId="27" xfId="66" applyFont="1" applyBorder="1" applyAlignment="1">
      <alignment horizontal="center" vertical="top" wrapText="1"/>
      <protection/>
    </xf>
    <xf numFmtId="0" fontId="34" fillId="0" borderId="29" xfId="66" applyFont="1" applyBorder="1" applyAlignment="1">
      <alignment horizontal="center" vertical="top" wrapText="1"/>
      <protection/>
    </xf>
    <xf numFmtId="0" fontId="34" fillId="0" borderId="51" xfId="66" applyFont="1" applyBorder="1" applyAlignment="1">
      <alignment horizontal="center" vertical="top" wrapText="1"/>
      <protection/>
    </xf>
    <xf numFmtId="0" fontId="34" fillId="0" borderId="18" xfId="66" applyFont="1" applyBorder="1" applyAlignment="1">
      <alignment horizontal="center" vertical="top" wrapText="1"/>
      <protection/>
    </xf>
    <xf numFmtId="0" fontId="15" fillId="0" borderId="0" xfId="60" applyFont="1" applyBorder="1" applyAlignment="1">
      <alignment horizontal="center"/>
      <protection/>
    </xf>
    <xf numFmtId="0" fontId="6" fillId="0" borderId="0" xfId="60" applyBorder="1" applyAlignment="1">
      <alignment horizontal="center"/>
      <protection/>
    </xf>
    <xf numFmtId="0" fontId="29" fillId="0" borderId="0" xfId="60" applyFont="1" applyBorder="1" applyAlignment="1">
      <alignment vertical="center" wrapText="1"/>
      <protection/>
    </xf>
    <xf numFmtId="0" fontId="29" fillId="0" borderId="0" xfId="60" applyFont="1" applyBorder="1" applyAlignment="1">
      <alignment horizontal="center"/>
      <protection/>
    </xf>
    <xf numFmtId="0" fontId="24" fillId="0" borderId="0" xfId="60" applyFont="1" applyBorder="1" applyAlignment="1">
      <alignment horizontal="center"/>
      <protection/>
    </xf>
    <xf numFmtId="0" fontId="19" fillId="18" borderId="85" xfId="60" applyFont="1" applyFill="1" applyBorder="1" applyAlignment="1">
      <alignment horizontal="center" vertical="center" wrapText="1"/>
      <protection/>
    </xf>
    <xf numFmtId="0" fontId="22" fillId="0" borderId="0" xfId="60" applyFont="1" applyFill="1" applyAlignment="1">
      <alignment horizontal="left" vertical="center" wrapText="1"/>
      <protection/>
    </xf>
    <xf numFmtId="0" fontId="21" fillId="5" borderId="16" xfId="60" applyFont="1" applyFill="1" applyBorder="1" applyAlignment="1">
      <alignment horizontal="center" vertical="center" wrapText="1"/>
      <protection/>
    </xf>
    <xf numFmtId="0" fontId="21" fillId="5" borderId="17" xfId="60" applyFont="1" applyFill="1" applyBorder="1" applyAlignment="1">
      <alignment horizontal="center" vertical="center" wrapText="1"/>
      <protection/>
    </xf>
    <xf numFmtId="0" fontId="22" fillId="0" borderId="0" xfId="60" applyFont="1" applyFill="1" applyBorder="1" applyAlignment="1">
      <alignment horizontal="left"/>
      <protection/>
    </xf>
    <xf numFmtId="0" fontId="22" fillId="0" borderId="0" xfId="60" applyFont="1" applyFill="1" applyAlignment="1">
      <alignment horizontal="left"/>
      <protection/>
    </xf>
    <xf numFmtId="0" fontId="15" fillId="0" borderId="0" xfId="60" applyFont="1" applyAlignment="1">
      <alignment horizontal="center"/>
      <protection/>
    </xf>
    <xf numFmtId="0" fontId="20" fillId="5" borderId="16" xfId="60" applyFont="1" applyFill="1" applyBorder="1" applyAlignment="1">
      <alignment horizontal="center" vertical="center" wrapText="1"/>
      <protection/>
    </xf>
    <xf numFmtId="0" fontId="20" fillId="5" borderId="17" xfId="60" applyFont="1" applyFill="1" applyBorder="1" applyAlignment="1">
      <alignment horizontal="center" vertical="center" wrapText="1"/>
      <protection/>
    </xf>
    <xf numFmtId="0" fontId="14" fillId="18" borderId="50" xfId="59" applyFont="1" applyFill="1" applyBorder="1" applyAlignment="1">
      <alignment horizontal="center" vertical="top" wrapText="1"/>
      <protection/>
    </xf>
    <xf numFmtId="0" fontId="14" fillId="18" borderId="12" xfId="59" applyFont="1" applyFill="1" applyBorder="1" applyAlignment="1">
      <alignment horizontal="center" vertical="top" wrapText="1"/>
      <protection/>
    </xf>
    <xf numFmtId="0" fontId="14" fillId="18" borderId="50" xfId="59" applyFont="1" applyFill="1" applyBorder="1" applyAlignment="1">
      <alignment horizontal="center" vertical="center" wrapText="1"/>
      <protection/>
    </xf>
    <xf numFmtId="0" fontId="6" fillId="0" borderId="12" xfId="59" applyBorder="1" applyAlignment="1">
      <alignment horizontal="center" vertical="center" wrapText="1"/>
      <protection/>
    </xf>
    <xf numFmtId="0" fontId="7" fillId="18" borderId="86" xfId="59" applyFont="1" applyFill="1" applyBorder="1" applyAlignment="1">
      <alignment horizontal="center" wrapText="1"/>
      <protection/>
    </xf>
    <xf numFmtId="0" fontId="7" fillId="18" borderId="22" xfId="59" applyFont="1" applyFill="1" applyBorder="1" applyAlignment="1">
      <alignment horizontal="center" wrapText="1"/>
      <protection/>
    </xf>
    <xf numFmtId="0" fontId="14" fillId="18" borderId="12" xfId="59" applyFont="1" applyFill="1" applyBorder="1" applyAlignment="1">
      <alignment horizontal="center" vertical="center" wrapText="1"/>
      <protection/>
    </xf>
    <xf numFmtId="0" fontId="14" fillId="18" borderId="52" xfId="59" applyFont="1" applyFill="1" applyBorder="1" applyAlignment="1">
      <alignment horizontal="center" vertical="center" wrapText="1"/>
      <protection/>
    </xf>
    <xf numFmtId="0" fontId="6" fillId="0" borderId="28" xfId="59" applyBorder="1" applyAlignment="1">
      <alignment horizontal="center" vertical="center" wrapText="1"/>
      <protection/>
    </xf>
    <xf numFmtId="0" fontId="6" fillId="0" borderId="0" xfId="59" applyFont="1" applyAlignment="1">
      <alignment horizontal="center" vertical="center" wrapText="1"/>
      <protection/>
    </xf>
    <xf numFmtId="0" fontId="6" fillId="0" borderId="0" xfId="59" applyAlignment="1">
      <alignment horizontal="center" vertical="center" wrapText="1"/>
      <protection/>
    </xf>
    <xf numFmtId="0" fontId="14" fillId="18" borderId="68" xfId="59" applyFont="1" applyFill="1" applyBorder="1" applyAlignment="1">
      <alignment horizontal="center" vertical="center" wrapText="1"/>
      <protection/>
    </xf>
    <xf numFmtId="0" fontId="6" fillId="0" borderId="10" xfId="59" applyBorder="1" applyAlignment="1">
      <alignment horizontal="center" vertical="center" wrapText="1"/>
      <protection/>
    </xf>
    <xf numFmtId="0" fontId="15" fillId="0" borderId="87" xfId="59" applyFont="1" applyBorder="1" applyAlignment="1">
      <alignment horizontal="right"/>
      <protection/>
    </xf>
    <xf numFmtId="0" fontId="6" fillId="0" borderId="87" xfId="59" applyFont="1" applyBorder="1" applyAlignment="1">
      <alignment horizontal="right"/>
      <protection/>
    </xf>
    <xf numFmtId="0" fontId="14" fillId="18" borderId="49" xfId="59" applyFont="1" applyFill="1" applyBorder="1" applyAlignment="1">
      <alignment horizontal="center" vertical="center" wrapText="1"/>
      <protection/>
    </xf>
    <xf numFmtId="0" fontId="6" fillId="0" borderId="27" xfId="59" applyBorder="1" applyAlignment="1">
      <alignment horizontal="center" vertical="center" wrapText="1"/>
      <protection/>
    </xf>
    <xf numFmtId="185" fontId="25" fillId="0" borderId="0" xfId="62" applyNumberFormat="1" applyFont="1" applyAlignment="1">
      <alignment horizontal="center" vertical="center" wrapText="1"/>
      <protection/>
    </xf>
    <xf numFmtId="0" fontId="6" fillId="0" borderId="0" xfId="66" applyFont="1" applyAlignment="1">
      <alignment horizontal="center" vertical="center" wrapText="1"/>
      <protection/>
    </xf>
    <xf numFmtId="185" fontId="13" fillId="0" borderId="49" xfId="62" applyNumberFormat="1" applyFont="1" applyBorder="1" applyAlignment="1">
      <alignment horizontal="center" vertical="center" wrapText="1"/>
      <protection/>
    </xf>
    <xf numFmtId="185" fontId="13" fillId="0" borderId="50" xfId="62" applyNumberFormat="1" applyFont="1" applyBorder="1" applyAlignment="1">
      <alignment horizontal="center" vertical="center" wrapText="1"/>
      <protection/>
    </xf>
    <xf numFmtId="185" fontId="13" fillId="0" borderId="68" xfId="62" applyNumberFormat="1" applyFont="1" applyBorder="1" applyAlignment="1">
      <alignment horizontal="center" vertical="center" wrapText="1"/>
      <protection/>
    </xf>
    <xf numFmtId="185" fontId="13" fillId="0" borderId="49" xfId="63" applyNumberFormat="1" applyFont="1" applyBorder="1" applyAlignment="1">
      <alignment horizontal="center" vertical="center" wrapText="1"/>
      <protection/>
    </xf>
    <xf numFmtId="185" fontId="13" fillId="0" borderId="50" xfId="63" applyNumberFormat="1" applyFont="1" applyBorder="1" applyAlignment="1">
      <alignment horizontal="center" vertical="center" wrapText="1"/>
      <protection/>
    </xf>
    <xf numFmtId="185" fontId="13" fillId="0" borderId="68" xfId="63" applyNumberFormat="1" applyFont="1" applyBorder="1" applyAlignment="1">
      <alignment horizontal="center" vertical="center" wrapText="1"/>
      <protection/>
    </xf>
    <xf numFmtId="185" fontId="13" fillId="0" borderId="52" xfId="63" applyNumberFormat="1" applyFont="1" applyBorder="1" applyAlignment="1">
      <alignment horizontal="center" vertical="center" wrapText="1"/>
      <protection/>
    </xf>
    <xf numFmtId="0" fontId="43" fillId="0" borderId="0" xfId="56" applyFont="1" applyAlignment="1">
      <alignment horizontal="center" vertical="center" wrapText="1"/>
      <protection/>
    </xf>
    <xf numFmtId="0" fontId="43" fillId="0" borderId="27" xfId="56" applyFont="1" applyBorder="1" applyAlignment="1">
      <alignment horizontal="left"/>
      <protection/>
    </xf>
    <xf numFmtId="0" fontId="43" fillId="0" borderId="12" xfId="56" applyFont="1" applyBorder="1" applyAlignment="1">
      <alignment horizontal="left"/>
      <protection/>
    </xf>
    <xf numFmtId="0" fontId="43" fillId="0" borderId="29" xfId="56" applyFont="1" applyBorder="1" applyAlignment="1">
      <alignment horizontal="left"/>
      <protection/>
    </xf>
    <xf numFmtId="0" fontId="43" fillId="0" borderId="30" xfId="56" applyFont="1" applyBorder="1" applyAlignment="1">
      <alignment horizontal="left"/>
      <protection/>
    </xf>
    <xf numFmtId="0" fontId="43" fillId="11" borderId="49" xfId="56" applyFont="1" applyFill="1" applyBorder="1" applyAlignment="1">
      <alignment horizontal="center"/>
      <protection/>
    </xf>
    <xf numFmtId="0" fontId="43" fillId="11" borderId="50" xfId="56" applyFont="1" applyFill="1" applyBorder="1" applyAlignment="1">
      <alignment horizontal="center"/>
      <protection/>
    </xf>
    <xf numFmtId="0" fontId="43" fillId="0" borderId="27" xfId="56" applyFont="1" applyBorder="1" applyAlignment="1">
      <alignment horizontal="left" vertical="center"/>
      <protection/>
    </xf>
    <xf numFmtId="0" fontId="43" fillId="0" borderId="12" xfId="56" applyFont="1" applyBorder="1" applyAlignment="1">
      <alignment horizontal="left" vertical="center"/>
      <protection/>
    </xf>
    <xf numFmtId="0" fontId="48" fillId="0" borderId="0" xfId="67" applyFont="1" applyAlignment="1">
      <alignment horizontal="center"/>
      <protection/>
    </xf>
    <xf numFmtId="0" fontId="15" fillId="0" borderId="0" xfId="67" applyFont="1" applyAlignment="1">
      <alignment horizontal="center"/>
      <protection/>
    </xf>
    <xf numFmtId="0" fontId="25" fillId="0" borderId="0" xfId="67" applyFont="1" applyAlignment="1">
      <alignment horizontal="center" vertical="center" wrapText="1"/>
      <protection/>
    </xf>
    <xf numFmtId="0" fontId="25" fillId="0" borderId="0" xfId="67" applyFont="1" applyBorder="1" applyAlignment="1">
      <alignment horizontal="center" vertical="center" wrapText="1"/>
      <protection/>
    </xf>
    <xf numFmtId="0" fontId="15" fillId="0" borderId="24" xfId="67" applyFont="1" applyFill="1" applyBorder="1" applyAlignment="1">
      <alignment horizontal="center" vertical="center"/>
      <protection/>
    </xf>
    <xf numFmtId="0" fontId="15" fillId="0" borderId="19" xfId="67" applyFont="1" applyFill="1" applyBorder="1" applyAlignment="1">
      <alignment horizontal="center" vertical="center"/>
      <protection/>
    </xf>
    <xf numFmtId="0" fontId="15" fillId="0" borderId="22" xfId="67" applyFont="1" applyFill="1" applyBorder="1" applyAlignment="1">
      <alignment horizontal="center" vertical="center"/>
      <protection/>
    </xf>
    <xf numFmtId="3" fontId="7" fillId="0" borderId="84" xfId="66" applyNumberFormat="1" applyFont="1" applyBorder="1" applyAlignment="1">
      <alignment horizontal="right"/>
      <protection/>
    </xf>
    <xf numFmtId="3" fontId="7" fillId="0" borderId="38" xfId="66" applyNumberFormat="1" applyFont="1" applyBorder="1" applyAlignment="1">
      <alignment horizontal="right"/>
      <protection/>
    </xf>
    <xf numFmtId="185" fontId="44" fillId="0" borderId="0" xfId="64" applyNumberFormat="1" applyFont="1" applyAlignment="1">
      <alignment horizontal="center" vertical="center" wrapText="1"/>
      <protection/>
    </xf>
    <xf numFmtId="0" fontId="15" fillId="0" borderId="0" xfId="66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7" fillId="0" borderId="0" xfId="65" applyAlignment="1">
      <alignment horizontal="center" vertical="center" wrapText="1"/>
      <protection/>
    </xf>
    <xf numFmtId="0" fontId="7" fillId="18" borderId="31" xfId="66" applyFont="1" applyFill="1" applyBorder="1" applyAlignment="1">
      <alignment horizontal="center" vertical="center"/>
      <protection/>
    </xf>
    <xf numFmtId="0" fontId="7" fillId="18" borderId="32" xfId="66" applyFont="1" applyFill="1" applyBorder="1" applyAlignment="1">
      <alignment horizontal="center" vertical="center"/>
      <protection/>
    </xf>
    <xf numFmtId="0" fontId="7" fillId="18" borderId="82" xfId="66" applyFont="1" applyFill="1" applyBorder="1" applyAlignment="1">
      <alignment horizontal="center" vertical="center"/>
      <protection/>
    </xf>
    <xf numFmtId="0" fontId="7" fillId="18" borderId="12" xfId="66" applyFont="1" applyFill="1" applyBorder="1" applyAlignment="1">
      <alignment horizontal="center" vertical="center"/>
      <protection/>
    </xf>
    <xf numFmtId="0" fontId="7" fillId="18" borderId="83" xfId="66" applyFont="1" applyFill="1" applyBorder="1" applyAlignment="1">
      <alignment horizontal="center" vertical="center"/>
      <protection/>
    </xf>
    <xf numFmtId="0" fontId="7" fillId="18" borderId="34" xfId="66" applyFont="1" applyFill="1" applyBorder="1" applyAlignment="1">
      <alignment horizontal="center" vertical="center"/>
      <protection/>
    </xf>
    <xf numFmtId="0" fontId="15" fillId="0" borderId="0" xfId="59" applyFont="1" applyAlignment="1">
      <alignment horizontal="center" vertical="center" wrapText="1"/>
      <protection/>
    </xf>
    <xf numFmtId="0" fontId="17" fillId="0" borderId="0" xfId="69" applyFont="1" applyBorder="1" applyAlignment="1" applyProtection="1">
      <alignment horizontal="center" vertical="center" wrapText="1"/>
      <protection/>
    </xf>
    <xf numFmtId="0" fontId="6" fillId="0" borderId="0" xfId="66" applyAlignment="1">
      <alignment horizontal="center" vertical="center" wrapText="1"/>
      <protection/>
    </xf>
    <xf numFmtId="0" fontId="7" fillId="0" borderId="27" xfId="66" applyFont="1" applyBorder="1" applyAlignment="1">
      <alignment wrapText="1"/>
      <protection/>
    </xf>
    <xf numFmtId="0" fontId="7" fillId="0" borderId="12" xfId="66" applyFont="1" applyBorder="1" applyAlignment="1">
      <alignment wrapText="1"/>
      <protection/>
    </xf>
    <xf numFmtId="0" fontId="6" fillId="0" borderId="27" xfId="66" applyBorder="1" applyAlignment="1">
      <alignment/>
      <protection/>
    </xf>
    <xf numFmtId="0" fontId="6" fillId="0" borderId="12" xfId="66" applyBorder="1" applyAlignment="1">
      <alignment/>
      <protection/>
    </xf>
    <xf numFmtId="0" fontId="7" fillId="0" borderId="27" xfId="66" applyFont="1" applyBorder="1" applyAlignment="1">
      <alignment/>
      <protection/>
    </xf>
    <xf numFmtId="0" fontId="7" fillId="0" borderId="12" xfId="66" applyFont="1" applyBorder="1" applyAlignment="1">
      <alignment/>
      <protection/>
    </xf>
    <xf numFmtId="0" fontId="7" fillId="0" borderId="49" xfId="66" applyFont="1" applyBorder="1" applyAlignment="1">
      <alignment horizontal="center" vertical="center" wrapText="1"/>
      <protection/>
    </xf>
    <xf numFmtId="0" fontId="7" fillId="0" borderId="50" xfId="66" applyFont="1" applyBorder="1" applyAlignment="1">
      <alignment horizontal="center" vertical="center" wrapText="1"/>
      <protection/>
    </xf>
    <xf numFmtId="0" fontId="6" fillId="0" borderId="27" xfId="66" applyBorder="1" applyAlignment="1">
      <alignment wrapText="1"/>
      <protection/>
    </xf>
    <xf numFmtId="0" fontId="6" fillId="0" borderId="12" xfId="66" applyBorder="1" applyAlignment="1">
      <alignment wrapText="1"/>
      <protection/>
    </xf>
    <xf numFmtId="0" fontId="19" fillId="0" borderId="27" xfId="58" applyFont="1" applyFill="1" applyBorder="1" applyAlignment="1" applyProtection="1">
      <alignment horizontal="left" vertical="center"/>
      <protection/>
    </xf>
    <xf numFmtId="0" fontId="19" fillId="0" borderId="12" xfId="58" applyFont="1" applyFill="1" applyBorder="1" applyAlignment="1" applyProtection="1">
      <alignment horizontal="left" vertical="center"/>
      <protection/>
    </xf>
    <xf numFmtId="0" fontId="25" fillId="0" borderId="0" xfId="58" applyFont="1" applyFill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right"/>
    </xf>
    <xf numFmtId="0" fontId="5" fillId="18" borderId="13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left" vertical="center" wrapText="1"/>
    </xf>
    <xf numFmtId="0" fontId="4" fillId="16" borderId="10" xfId="0" applyFont="1" applyFill="1" applyBorder="1" applyAlignment="1">
      <alignment horizontal="left" vertical="center" wrapText="1"/>
    </xf>
    <xf numFmtId="0" fontId="4" fillId="16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5" xfId="56"/>
    <cellStyle name="Normál 2" xfId="57"/>
    <cellStyle name="Normál 2 2" xfId="58"/>
    <cellStyle name="Normál 2_2013. mellékletek-1" xfId="59"/>
    <cellStyle name="Normál 3" xfId="60"/>
    <cellStyle name="Normál 4" xfId="61"/>
    <cellStyle name="Normál_1.a melléklet 7-2005 (II.18) rendelet" xfId="62"/>
    <cellStyle name="Normál_1.b melléklet 7-2005 (II.18) rendelet" xfId="63"/>
    <cellStyle name="Normál_11. sz. melléklet Hitelek 7-2005 (II.18) rendelet" xfId="64"/>
    <cellStyle name="Normál_13. sz. melléklet Adott támogatás 7-2005 (II.18.) rendelet" xfId="65"/>
    <cellStyle name="Normál_2013. mellékletek-1" xfId="66"/>
    <cellStyle name="Normál_2014_ ktv  terv beruházás 2013 01 24" xfId="67"/>
    <cellStyle name="Normal_KARSZJ3" xfId="68"/>
    <cellStyle name="Normál_SEGEDLETEK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40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4.125" style="190" customWidth="1"/>
    <col min="2" max="2" width="53.375" style="190" customWidth="1"/>
    <col min="3" max="4" width="14.625" style="190" customWidth="1"/>
    <col min="5" max="5" width="11.00390625" style="190" customWidth="1"/>
    <col min="6" max="16384" width="9.125" style="190" customWidth="1"/>
  </cols>
  <sheetData>
    <row r="1" spans="1:4" ht="12.75">
      <c r="A1" s="189"/>
      <c r="B1" s="698" t="s">
        <v>469</v>
      </c>
      <c r="C1" s="698"/>
      <c r="D1" s="480"/>
    </row>
    <row r="2" spans="1:4" ht="25.5" customHeight="1" thickBot="1">
      <c r="A2" s="189"/>
      <c r="B2" s="699" t="s">
        <v>373</v>
      </c>
      <c r="C2" s="699"/>
      <c r="D2" s="481"/>
    </row>
    <row r="3" spans="1:4" ht="27.75" customHeight="1">
      <c r="A3" s="191" t="s">
        <v>18</v>
      </c>
      <c r="B3" s="192" t="s">
        <v>238</v>
      </c>
      <c r="C3" s="482" t="s">
        <v>272</v>
      </c>
      <c r="D3" s="210" t="s">
        <v>424</v>
      </c>
    </row>
    <row r="4" spans="1:4" ht="12" customHeight="1">
      <c r="A4" s="193"/>
      <c r="B4" s="194" t="s">
        <v>38</v>
      </c>
      <c r="C4" s="483"/>
      <c r="D4" s="211"/>
    </row>
    <row r="5" spans="1:4" ht="12" customHeight="1">
      <c r="A5" s="195" t="s">
        <v>188</v>
      </c>
      <c r="B5" s="196" t="s">
        <v>20</v>
      </c>
      <c r="C5" s="484">
        <f>SUM(C6:C15)-C9</f>
        <v>4579503</v>
      </c>
      <c r="D5" s="212">
        <f>SUM(D6:D15)-D9</f>
        <v>4801267</v>
      </c>
    </row>
    <row r="6" spans="1:4" ht="12" customHeight="1">
      <c r="A6" s="195"/>
      <c r="B6" s="197" t="s">
        <v>39</v>
      </c>
      <c r="C6" s="206">
        <v>1018617</v>
      </c>
      <c r="D6" s="491">
        <f>'5.1 Önkormányzat bevétele (2)'!D12</f>
        <v>1216388</v>
      </c>
    </row>
    <row r="7" spans="1:4" ht="12" customHeight="1">
      <c r="A7" s="702"/>
      <c r="B7" s="197" t="s">
        <v>41</v>
      </c>
      <c r="C7" s="485">
        <v>62592</v>
      </c>
      <c r="D7" s="213">
        <f>'5.1 Önkormányzat bevétele (2)'!D14</f>
        <v>85592</v>
      </c>
    </row>
    <row r="8" spans="1:4" ht="12" customHeight="1">
      <c r="A8" s="703"/>
      <c r="B8" s="197" t="s">
        <v>40</v>
      </c>
      <c r="C8" s="485">
        <f>'5.1 Önkormányzat bevétele (2)'!C17</f>
        <v>2258963</v>
      </c>
      <c r="D8" s="213">
        <f>'5.1 Önkormányzat bevétele (2)'!D17</f>
        <v>2259956</v>
      </c>
    </row>
    <row r="9" spans="1:4" ht="12" customHeight="1">
      <c r="A9" s="703"/>
      <c r="B9" s="197" t="s">
        <v>434</v>
      </c>
      <c r="C9" s="485">
        <v>14542</v>
      </c>
      <c r="D9" s="213">
        <f>'5.1 Önkormányzat bevétele (2)'!D15</f>
        <v>15535</v>
      </c>
    </row>
    <row r="10" spans="1:4" ht="12" customHeight="1">
      <c r="A10" s="703"/>
      <c r="B10" s="197" t="s">
        <v>42</v>
      </c>
      <c r="C10" s="485">
        <v>575560</v>
      </c>
      <c r="D10" s="213">
        <f>'5.1 Önkormányzat bevétele (2)'!D24</f>
        <v>575560</v>
      </c>
    </row>
    <row r="11" spans="1:4" ht="12" customHeight="1">
      <c r="A11" s="703"/>
      <c r="B11" s="197" t="s">
        <v>43</v>
      </c>
      <c r="C11" s="485">
        <v>180551</v>
      </c>
      <c r="D11" s="213">
        <f>'5.1 Önkormányzat bevétele (2)'!D34</f>
        <v>180551</v>
      </c>
    </row>
    <row r="12" spans="1:4" ht="12" customHeight="1">
      <c r="A12" s="703"/>
      <c r="B12" s="197" t="s">
        <v>44</v>
      </c>
      <c r="C12" s="485">
        <v>148020</v>
      </c>
      <c r="D12" s="213">
        <f>'5.1 Önkormányzat bevétele (2)'!D36</f>
        <v>148020</v>
      </c>
    </row>
    <row r="13" spans="1:4" ht="12" customHeight="1">
      <c r="A13" s="703"/>
      <c r="B13" s="197" t="s">
        <v>45</v>
      </c>
      <c r="C13" s="485">
        <v>1500</v>
      </c>
      <c r="D13" s="213">
        <f>'5.1 Önkormányzat bevétele (2)'!D39</f>
        <v>1500</v>
      </c>
    </row>
    <row r="14" spans="1:4" ht="12" customHeight="1">
      <c r="A14" s="703"/>
      <c r="B14" s="197" t="s">
        <v>46</v>
      </c>
      <c r="C14" s="485">
        <v>5310</v>
      </c>
      <c r="D14" s="213">
        <f>'5.1 Önkormányzat bevétele (2)'!D42</f>
        <v>5310</v>
      </c>
    </row>
    <row r="15" spans="1:4" ht="12" customHeight="1">
      <c r="A15" s="703"/>
      <c r="B15" s="208" t="s">
        <v>376</v>
      </c>
      <c r="C15" s="485">
        <v>328390</v>
      </c>
      <c r="D15" s="213">
        <f>'5.1 Önkormányzat bevétele (2)'!D45</f>
        <v>328390</v>
      </c>
    </row>
    <row r="16" spans="1:6" ht="12" customHeight="1">
      <c r="A16" s="193"/>
      <c r="B16" s="198"/>
      <c r="C16" s="485"/>
      <c r="D16" s="213"/>
      <c r="F16" s="202"/>
    </row>
    <row r="17" spans="1:4" ht="12" customHeight="1">
      <c r="A17" s="195" t="s">
        <v>189</v>
      </c>
      <c r="B17" s="196" t="s">
        <v>24</v>
      </c>
      <c r="C17" s="486">
        <f>C18+C20+C19</f>
        <v>51765</v>
      </c>
      <c r="D17" s="214">
        <f>D18+D20+D19+D21</f>
        <v>59124</v>
      </c>
    </row>
    <row r="18" spans="1:4" ht="12" customHeight="1">
      <c r="A18" s="193"/>
      <c r="B18" s="197" t="s">
        <v>47</v>
      </c>
      <c r="C18" s="487">
        <v>1400</v>
      </c>
      <c r="D18" s="215">
        <v>1400</v>
      </c>
    </row>
    <row r="19" spans="1:4" ht="12" customHeight="1">
      <c r="A19" s="193"/>
      <c r="B19" s="197" t="s">
        <v>42</v>
      </c>
      <c r="C19" s="487">
        <v>5000</v>
      </c>
      <c r="D19" s="215">
        <v>5000</v>
      </c>
    </row>
    <row r="20" spans="1:4" ht="12" customHeight="1">
      <c r="A20" s="193"/>
      <c r="B20" s="208" t="s">
        <v>376</v>
      </c>
      <c r="C20" s="487">
        <v>45365</v>
      </c>
      <c r="D20" s="215">
        <f>'3.Intézményi bevételek'!J23</f>
        <v>45365</v>
      </c>
    </row>
    <row r="21" spans="1:4" ht="12" customHeight="1">
      <c r="A21" s="193"/>
      <c r="B21" s="197" t="s">
        <v>41</v>
      </c>
      <c r="C21" s="487"/>
      <c r="D21" s="215">
        <v>7359</v>
      </c>
    </row>
    <row r="22" spans="1:4" ht="12" customHeight="1">
      <c r="A22" s="195" t="s">
        <v>190</v>
      </c>
      <c r="B22" s="196" t="s">
        <v>28</v>
      </c>
      <c r="C22" s="488">
        <f>C23+C24+C25</f>
        <v>163675</v>
      </c>
      <c r="D22" s="216">
        <f>D23+D24+D25</f>
        <v>163675</v>
      </c>
    </row>
    <row r="23" spans="1:5" ht="12" customHeight="1">
      <c r="A23" s="700" t="s">
        <v>29</v>
      </c>
      <c r="B23" s="197" t="s">
        <v>47</v>
      </c>
      <c r="C23" s="487">
        <f>'3.Intézményi bevételek'!B11</f>
        <v>141047</v>
      </c>
      <c r="D23" s="215">
        <f>'3.Intézményi bevételek'!C11</f>
        <v>141047</v>
      </c>
      <c r="E23" s="199"/>
    </row>
    <row r="24" spans="1:4" ht="12" customHeight="1">
      <c r="A24" s="700"/>
      <c r="B24" s="197" t="s">
        <v>41</v>
      </c>
      <c r="C24" s="487">
        <f>'3.Intézményi bevételek'!I11</f>
        <v>10648</v>
      </c>
      <c r="D24" s="215">
        <f>'3.Intézményi bevételek'!J11</f>
        <v>10648</v>
      </c>
    </row>
    <row r="25" spans="1:4" ht="12" customHeight="1">
      <c r="A25" s="700"/>
      <c r="B25" s="208" t="s">
        <v>376</v>
      </c>
      <c r="C25" s="487">
        <f>'3.Intézményi bevételek'!I22</f>
        <v>11980</v>
      </c>
      <c r="D25" s="215">
        <f>'3.Intézményi bevételek'!J22</f>
        <v>11980</v>
      </c>
    </row>
    <row r="26" spans="1:5" ht="12" customHeight="1">
      <c r="A26" s="200"/>
      <c r="B26" s="201" t="s">
        <v>48</v>
      </c>
      <c r="C26" s="489">
        <f>C22+C17+C5</f>
        <v>4794943</v>
      </c>
      <c r="D26" s="217">
        <f>D22+D17+D5</f>
        <v>5024066</v>
      </c>
      <c r="E26" s="202"/>
    </row>
    <row r="27" spans="1:4" ht="12" customHeight="1">
      <c r="A27" s="203"/>
      <c r="B27" s="425" t="s">
        <v>39</v>
      </c>
      <c r="C27" s="485">
        <f>C6</f>
        <v>1018617</v>
      </c>
      <c r="D27" s="213">
        <f>D6</f>
        <v>1216388</v>
      </c>
    </row>
    <row r="28" spans="1:6" ht="12" customHeight="1">
      <c r="A28" s="700"/>
      <c r="B28" s="425" t="s">
        <v>41</v>
      </c>
      <c r="C28" s="485">
        <f>C7+C24</f>
        <v>73240</v>
      </c>
      <c r="D28" s="213">
        <f>D7+D24+D21</f>
        <v>103599</v>
      </c>
      <c r="F28" s="202"/>
    </row>
    <row r="29" spans="1:6" ht="12" customHeight="1">
      <c r="A29" s="700"/>
      <c r="B29" s="425" t="s">
        <v>40</v>
      </c>
      <c r="C29" s="485">
        <f>C8</f>
        <v>2258963</v>
      </c>
      <c r="D29" s="213">
        <f>D8</f>
        <v>2259956</v>
      </c>
      <c r="F29" s="202"/>
    </row>
    <row r="30" spans="1:6" ht="12" customHeight="1">
      <c r="A30" s="700"/>
      <c r="B30" s="197" t="s">
        <v>434</v>
      </c>
      <c r="C30" s="485">
        <f>C9</f>
        <v>14542</v>
      </c>
      <c r="D30" s="213">
        <f>D9</f>
        <v>15535</v>
      </c>
      <c r="F30" s="202"/>
    </row>
    <row r="31" spans="1:6" ht="12" customHeight="1">
      <c r="A31" s="700"/>
      <c r="B31" s="425" t="s">
        <v>42</v>
      </c>
      <c r="C31" s="485">
        <f>C10+C19</f>
        <v>580560</v>
      </c>
      <c r="D31" s="213">
        <f>D10+D19</f>
        <v>580560</v>
      </c>
      <c r="F31" s="202"/>
    </row>
    <row r="32" spans="1:6" ht="12" customHeight="1">
      <c r="A32" s="700"/>
      <c r="B32" s="425" t="s">
        <v>43</v>
      </c>
      <c r="C32" s="485">
        <f>C11+C18+C23</f>
        <v>322998</v>
      </c>
      <c r="D32" s="213">
        <f>D11+D18+D23</f>
        <v>322998</v>
      </c>
      <c r="F32" s="202"/>
    </row>
    <row r="33" spans="1:6" ht="12" customHeight="1">
      <c r="A33" s="700"/>
      <c r="B33" s="425" t="s">
        <v>44</v>
      </c>
      <c r="C33" s="485">
        <f aca="true" t="shared" si="0" ref="C33:D35">C12</f>
        <v>148020</v>
      </c>
      <c r="D33" s="213">
        <f t="shared" si="0"/>
        <v>148020</v>
      </c>
      <c r="F33" s="202"/>
    </row>
    <row r="34" spans="1:6" ht="12" customHeight="1">
      <c r="A34" s="700"/>
      <c r="B34" s="425" t="s">
        <v>45</v>
      </c>
      <c r="C34" s="485">
        <f t="shared" si="0"/>
        <v>1500</v>
      </c>
      <c r="D34" s="213">
        <f t="shared" si="0"/>
        <v>1500</v>
      </c>
      <c r="F34" s="202"/>
    </row>
    <row r="35" spans="1:6" ht="12" customHeight="1">
      <c r="A35" s="700"/>
      <c r="B35" s="425" t="s">
        <v>46</v>
      </c>
      <c r="C35" s="485">
        <f t="shared" si="0"/>
        <v>5310</v>
      </c>
      <c r="D35" s="213">
        <f t="shared" si="0"/>
        <v>5310</v>
      </c>
      <c r="F35" s="202"/>
    </row>
    <row r="36" spans="1:6" ht="12" customHeight="1" thickBot="1">
      <c r="A36" s="701"/>
      <c r="B36" s="426" t="s">
        <v>376</v>
      </c>
      <c r="C36" s="490">
        <f>C15+C25+C20</f>
        <v>385735</v>
      </c>
      <c r="D36" s="219">
        <f>D15+D20+D25</f>
        <v>385735</v>
      </c>
      <c r="E36" s="296"/>
      <c r="F36" s="202"/>
    </row>
    <row r="37" spans="1:4" ht="12.75">
      <c r="A37" s="205"/>
      <c r="B37" s="205"/>
      <c r="C37" s="206"/>
      <c r="D37" s="206"/>
    </row>
    <row r="38" spans="3:4" ht="12.75">
      <c r="C38" s="207"/>
      <c r="D38" s="207"/>
    </row>
    <row r="39" spans="3:4" ht="12.75">
      <c r="C39" s="207"/>
      <c r="D39" s="207"/>
    </row>
    <row r="40" spans="3:4" ht="12.75">
      <c r="C40" s="207"/>
      <c r="D40" s="207"/>
    </row>
  </sheetData>
  <sheetProtection/>
  <mergeCells count="5">
    <mergeCell ref="B1:C1"/>
    <mergeCell ref="B2:C2"/>
    <mergeCell ref="A28:A36"/>
    <mergeCell ref="A23:A25"/>
    <mergeCell ref="A7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70"/>
  <sheetViews>
    <sheetView zoomScalePageLayoutView="0" workbookViewId="0" topLeftCell="A1">
      <selection activeCell="A1" sqref="A1:E1"/>
    </sheetView>
  </sheetViews>
  <sheetFormatPr defaultColWidth="8.00390625" defaultRowHeight="12.75"/>
  <cols>
    <col min="1" max="1" width="22.875" style="251" customWidth="1"/>
    <col min="2" max="3" width="14.625" style="225" customWidth="1"/>
    <col min="4" max="4" width="18.375" style="225" customWidth="1"/>
    <col min="5" max="6" width="14.75390625" style="225" customWidth="1"/>
    <col min="7" max="7" width="10.25390625" style="225" customWidth="1"/>
    <col min="8" max="8" width="24.375" style="225" customWidth="1"/>
    <col min="9" max="11" width="11.00390625" style="225" customWidth="1"/>
    <col min="12" max="16384" width="8.00390625" style="225" customWidth="1"/>
  </cols>
  <sheetData>
    <row r="1" spans="1:11" ht="15.75">
      <c r="A1" s="735" t="s">
        <v>478</v>
      </c>
      <c r="B1" s="736"/>
      <c r="C1" s="736"/>
      <c r="D1" s="736"/>
      <c r="E1" s="736"/>
      <c r="F1" s="220"/>
      <c r="G1" s="223"/>
      <c r="H1" s="224"/>
      <c r="K1" s="226"/>
    </row>
    <row r="2" spans="1:11" ht="33" customHeight="1">
      <c r="A2" s="735" t="s">
        <v>139</v>
      </c>
      <c r="B2" s="736"/>
      <c r="C2" s="736"/>
      <c r="D2" s="736"/>
      <c r="E2" s="736"/>
      <c r="F2" s="220"/>
      <c r="G2" s="223"/>
      <c r="H2" s="224"/>
      <c r="K2" s="226"/>
    </row>
    <row r="3" spans="1:11" ht="33" customHeight="1" thickBot="1">
      <c r="A3" s="222"/>
      <c r="B3" s="220"/>
      <c r="C3" s="220"/>
      <c r="D3" s="220"/>
      <c r="E3" s="220" t="s">
        <v>237</v>
      </c>
      <c r="F3" s="220"/>
      <c r="G3" s="223"/>
      <c r="H3" s="224"/>
      <c r="K3" s="226"/>
    </row>
    <row r="4" spans="1:11" ht="28.5" customHeight="1">
      <c r="A4" s="737" t="s">
        <v>38</v>
      </c>
      <c r="B4" s="738"/>
      <c r="C4" s="494"/>
      <c r="D4" s="738" t="s">
        <v>19</v>
      </c>
      <c r="E4" s="739"/>
      <c r="F4" s="495"/>
      <c r="G4" s="223"/>
      <c r="H4" s="224"/>
      <c r="K4" s="226"/>
    </row>
    <row r="5" spans="1:7" ht="39.75" customHeight="1">
      <c r="A5" s="227" t="s">
        <v>191</v>
      </c>
      <c r="B5" s="228" t="s">
        <v>340</v>
      </c>
      <c r="C5" s="228" t="s">
        <v>427</v>
      </c>
      <c r="D5" s="229" t="s">
        <v>191</v>
      </c>
      <c r="E5" s="505" t="s">
        <v>143</v>
      </c>
      <c r="F5" s="230" t="s">
        <v>427</v>
      </c>
      <c r="G5" s="231"/>
    </row>
    <row r="6" spans="1:7" s="231" customFormat="1" ht="24.75" customHeight="1">
      <c r="A6" s="417" t="s">
        <v>149</v>
      </c>
      <c r="B6" s="479">
        <f>'1. ÖSSZES bevétel (2)'!C6</f>
        <v>1018617</v>
      </c>
      <c r="C6" s="479">
        <f>'1. ÖSSZES bevétel (2)'!D6</f>
        <v>1216388</v>
      </c>
      <c r="D6" s="197" t="s">
        <v>354</v>
      </c>
      <c r="E6" s="485">
        <f>'2. ÖSSZES kiadások'!C28</f>
        <v>437306</v>
      </c>
      <c r="F6" s="213">
        <f>'2. ÖSSZES kiadások'!D28</f>
        <v>448092</v>
      </c>
      <c r="G6" s="224"/>
    </row>
    <row r="7" spans="1:7" ht="24.75" customHeight="1">
      <c r="A7" s="417" t="s">
        <v>330</v>
      </c>
      <c r="B7" s="418">
        <f>'1. ÖSSZES bevétel (2)'!C28</f>
        <v>73240</v>
      </c>
      <c r="C7" s="418">
        <f>'1. ÖSSZES bevétel (2)'!D28</f>
        <v>103599</v>
      </c>
      <c r="D7" s="197" t="s">
        <v>60</v>
      </c>
      <c r="E7" s="506">
        <f>'2. ÖSSZES kiadások'!C29</f>
        <v>121169</v>
      </c>
      <c r="F7" s="234">
        <f>'2. ÖSSZES kiadások'!D29</f>
        <v>125521</v>
      </c>
      <c r="G7" s="224"/>
    </row>
    <row r="8" spans="1:7" ht="24.75" customHeight="1">
      <c r="A8" s="417" t="s">
        <v>150</v>
      </c>
      <c r="B8" s="418">
        <f>'1. ÖSSZES bevétel (2)'!C31</f>
        <v>580560</v>
      </c>
      <c r="C8" s="418">
        <f>'1. ÖSSZES bevétel (2)'!D31</f>
        <v>580560</v>
      </c>
      <c r="D8" s="197" t="s">
        <v>356</v>
      </c>
      <c r="E8" s="506">
        <f>'2. ÖSSZES kiadások'!C30</f>
        <v>856756</v>
      </c>
      <c r="F8" s="234">
        <f>'2. ÖSSZES kiadások'!D30</f>
        <v>883050</v>
      </c>
      <c r="G8" s="224"/>
    </row>
    <row r="9" spans="1:7" ht="24.75" customHeight="1">
      <c r="A9" s="417" t="s">
        <v>337</v>
      </c>
      <c r="B9" s="418">
        <f>'1. ÖSSZES bevétel (2)'!C32</f>
        <v>322998</v>
      </c>
      <c r="C9" s="418">
        <f>'1. ÖSSZES bevétel (2)'!D32</f>
        <v>322998</v>
      </c>
      <c r="D9" s="197" t="s">
        <v>156</v>
      </c>
      <c r="E9" s="506">
        <f>'2. ÖSSZES kiadások'!C31</f>
        <v>118660</v>
      </c>
      <c r="F9" s="506">
        <f>'2. ÖSSZES kiadások'!D31</f>
        <v>118660</v>
      </c>
      <c r="G9" s="224"/>
    </row>
    <row r="10" spans="1:7" ht="24.75" customHeight="1">
      <c r="A10" s="417" t="s">
        <v>151</v>
      </c>
      <c r="B10" s="418">
        <f>'1. ÖSSZES bevétel (2)'!C34</f>
        <v>1500</v>
      </c>
      <c r="C10" s="418">
        <f>'1. ÖSSZES bevétel (2)'!D34</f>
        <v>1500</v>
      </c>
      <c r="D10" s="197" t="s">
        <v>157</v>
      </c>
      <c r="E10" s="506">
        <f>'2. ÖSSZES kiadások'!C32</f>
        <v>680980</v>
      </c>
      <c r="F10" s="234">
        <f>'2. ÖSSZES kiadások'!D32</f>
        <v>682328</v>
      </c>
      <c r="G10" s="235"/>
    </row>
    <row r="11" spans="1:7" ht="31.5" customHeight="1">
      <c r="A11" s="419" t="s">
        <v>148</v>
      </c>
      <c r="B11" s="232">
        <f>'1. ÖSSZES bevétel (2)'!C36-'9.2.sz.mell felhalm mérleg'!B8</f>
        <v>175944</v>
      </c>
      <c r="C11" s="232">
        <f>'1. ÖSSZES bevétel (2)'!D36-'9.2.sz.mell felhalm mérleg'!C8</f>
        <v>175944</v>
      </c>
      <c r="D11" s="233" t="s">
        <v>460</v>
      </c>
      <c r="E11" s="506"/>
      <c r="F11" s="234">
        <v>172224</v>
      </c>
      <c r="G11" s="224"/>
    </row>
    <row r="12" spans="1:7" ht="29.25" customHeight="1">
      <c r="A12" s="419"/>
      <c r="B12" s="232"/>
      <c r="C12" s="232"/>
      <c r="D12" s="233"/>
      <c r="E12" s="506"/>
      <c r="F12" s="234"/>
      <c r="G12" s="224"/>
    </row>
    <row r="13" spans="1:7" ht="50.25" customHeight="1">
      <c r="A13" s="236"/>
      <c r="B13" s="238"/>
      <c r="C13" s="238"/>
      <c r="D13" s="233"/>
      <c r="E13" s="506"/>
      <c r="F13" s="234"/>
      <c r="G13" s="224"/>
    </row>
    <row r="14" spans="1:7" ht="24.75" customHeight="1">
      <c r="A14" s="237"/>
      <c r="B14" s="239"/>
      <c r="C14" s="239"/>
      <c r="D14" s="233"/>
      <c r="E14" s="506"/>
      <c r="F14" s="234"/>
      <c r="G14" s="224"/>
    </row>
    <row r="15" spans="1:7" ht="24.75" customHeight="1">
      <c r="A15" s="236"/>
      <c r="B15" s="239"/>
      <c r="C15" s="239"/>
      <c r="D15" s="233"/>
      <c r="E15" s="506"/>
      <c r="F15" s="234"/>
      <c r="G15" s="224"/>
    </row>
    <row r="16" spans="1:7" ht="24.75" customHeight="1">
      <c r="A16" s="236"/>
      <c r="B16" s="239"/>
      <c r="C16" s="239"/>
      <c r="D16" s="240"/>
      <c r="E16" s="506"/>
      <c r="F16" s="234"/>
      <c r="G16" s="224"/>
    </row>
    <row r="17" spans="1:7" ht="24.75" customHeight="1">
      <c r="A17" s="236"/>
      <c r="B17" s="239"/>
      <c r="C17" s="239"/>
      <c r="D17" s="240"/>
      <c r="E17" s="507"/>
      <c r="F17" s="241"/>
      <c r="G17" s="224"/>
    </row>
    <row r="18" spans="1:7" ht="18" customHeight="1">
      <c r="A18" s="236"/>
      <c r="B18" s="239"/>
      <c r="C18" s="239"/>
      <c r="D18" s="240"/>
      <c r="E18" s="507"/>
      <c r="F18" s="241"/>
      <c r="G18" s="224"/>
    </row>
    <row r="19" spans="1:7" ht="18" customHeight="1">
      <c r="A19" s="236"/>
      <c r="B19" s="239"/>
      <c r="C19" s="239"/>
      <c r="D19" s="240"/>
      <c r="E19" s="507"/>
      <c r="F19" s="241"/>
      <c r="G19" s="224"/>
    </row>
    <row r="20" spans="1:7" ht="18" customHeight="1">
      <c r="A20" s="242" t="s">
        <v>61</v>
      </c>
      <c r="B20" s="243">
        <f>SUM(B6:B19)</f>
        <v>2172859</v>
      </c>
      <c r="C20" s="243">
        <f>SUM(C6:C19)</f>
        <v>2400989</v>
      </c>
      <c r="D20" s="244" t="s">
        <v>61</v>
      </c>
      <c r="E20" s="504">
        <f>SUM(E6:E19)</f>
        <v>2214871</v>
      </c>
      <c r="F20" s="245">
        <f>SUM(F6:F19)</f>
        <v>2429875</v>
      </c>
      <c r="G20" s="224"/>
    </row>
    <row r="21" spans="1:7" ht="18" customHeight="1" thickBot="1">
      <c r="A21" s="246" t="s">
        <v>62</v>
      </c>
      <c r="B21" s="247">
        <f>B20-E20</f>
        <v>-42012</v>
      </c>
      <c r="C21" s="247">
        <f>C20-F20</f>
        <v>-28886</v>
      </c>
      <c r="D21" s="248" t="s">
        <v>63</v>
      </c>
      <c r="E21" s="508" t="str">
        <f>IF(((B20-E20)&gt;0),B20-E20,"----")</f>
        <v>----</v>
      </c>
      <c r="F21" s="249"/>
      <c r="G21" s="224"/>
    </row>
    <row r="22" spans="1:8" ht="18" customHeight="1">
      <c r="A22" s="250"/>
      <c r="B22" s="224"/>
      <c r="C22" s="224"/>
      <c r="D22" s="224"/>
      <c r="E22" s="224"/>
      <c r="F22" s="224"/>
      <c r="G22" s="224"/>
      <c r="H22" s="224"/>
    </row>
    <row r="23" spans="1:8" ht="12.75">
      <c r="A23" s="250"/>
      <c r="B23" s="224"/>
      <c r="C23" s="224"/>
      <c r="D23" s="224"/>
      <c r="E23" s="224"/>
      <c r="F23" s="224"/>
      <c r="G23" s="224"/>
      <c r="H23" s="224"/>
    </row>
    <row r="24" spans="1:8" ht="12.75">
      <c r="A24" s="250"/>
      <c r="B24" s="224"/>
      <c r="C24" s="224"/>
      <c r="D24" s="224"/>
      <c r="E24" s="224"/>
      <c r="F24" s="224"/>
      <c r="G24" s="224"/>
      <c r="H24" s="224"/>
    </row>
    <row r="25" spans="1:8" ht="12.75">
      <c r="A25" s="250"/>
      <c r="B25" s="224"/>
      <c r="C25" s="224"/>
      <c r="D25" s="224"/>
      <c r="E25" s="224"/>
      <c r="F25" s="224"/>
      <c r="G25" s="224"/>
      <c r="H25" s="224"/>
    </row>
    <row r="26" spans="1:8" ht="12.75">
      <c r="A26" s="409"/>
      <c r="B26" s="410"/>
      <c r="C26" s="410"/>
      <c r="D26" s="410"/>
      <c r="E26" s="410"/>
      <c r="F26" s="410"/>
      <c r="G26" s="224"/>
      <c r="H26" s="224"/>
    </row>
    <row r="27" spans="1:8" ht="12.75">
      <c r="A27" s="409"/>
      <c r="B27" s="410"/>
      <c r="C27" s="410"/>
      <c r="D27" s="410"/>
      <c r="E27" s="224"/>
      <c r="F27" s="224"/>
      <c r="G27" s="224"/>
      <c r="H27" s="224"/>
    </row>
    <row r="28" spans="1:8" ht="12.75">
      <c r="A28" s="409"/>
      <c r="B28" s="410"/>
      <c r="C28" s="410"/>
      <c r="D28" s="410"/>
      <c r="E28" s="224"/>
      <c r="F28" s="224"/>
      <c r="G28" s="224"/>
      <c r="H28" s="224"/>
    </row>
    <row r="29" spans="1:8" ht="12.75">
      <c r="A29" s="409"/>
      <c r="B29" s="410"/>
      <c r="C29" s="410"/>
      <c r="D29" s="410"/>
      <c r="E29" s="224"/>
      <c r="F29" s="224"/>
      <c r="G29" s="224"/>
      <c r="H29" s="224"/>
    </row>
    <row r="30" spans="1:8" ht="12.75">
      <c r="A30" s="409"/>
      <c r="B30" s="410"/>
      <c r="C30" s="410"/>
      <c r="D30" s="410"/>
      <c r="E30" s="410"/>
      <c r="F30" s="410"/>
      <c r="G30" s="224"/>
      <c r="H30" s="224"/>
    </row>
    <row r="31" spans="1:8" ht="12.75">
      <c r="A31" s="409"/>
      <c r="B31" s="410"/>
      <c r="C31" s="410"/>
      <c r="D31" s="410"/>
      <c r="E31" s="224"/>
      <c r="F31" s="224"/>
      <c r="G31" s="224"/>
      <c r="H31" s="224"/>
    </row>
    <row r="32" spans="1:8" ht="12.75">
      <c r="A32" s="409"/>
      <c r="B32" s="410"/>
      <c r="C32" s="410"/>
      <c r="D32" s="410"/>
      <c r="E32" s="224"/>
      <c r="F32" s="224"/>
      <c r="G32" s="224"/>
      <c r="H32" s="224"/>
    </row>
    <row r="33" spans="1:8" ht="12.75">
      <c r="A33" s="409"/>
      <c r="B33" s="410"/>
      <c r="C33" s="410"/>
      <c r="D33" s="410"/>
      <c r="E33" s="410"/>
      <c r="F33" s="410"/>
      <c r="G33" s="224"/>
      <c r="H33" s="224"/>
    </row>
    <row r="34" spans="1:8" ht="12.75">
      <c r="A34" s="250"/>
      <c r="B34" s="224"/>
      <c r="C34" s="224"/>
      <c r="D34" s="224"/>
      <c r="E34" s="224"/>
      <c r="F34" s="224"/>
      <c r="G34" s="224"/>
      <c r="H34" s="224"/>
    </row>
    <row r="35" spans="1:8" ht="12.75">
      <c r="A35" s="250"/>
      <c r="B35" s="224"/>
      <c r="C35" s="224"/>
      <c r="D35" s="224"/>
      <c r="E35" s="224"/>
      <c r="F35" s="224"/>
      <c r="G35" s="224"/>
      <c r="H35" s="224"/>
    </row>
    <row r="36" spans="1:8" ht="12.75">
      <c r="A36" s="250"/>
      <c r="B36" s="224"/>
      <c r="C36" s="224"/>
      <c r="D36" s="224"/>
      <c r="E36" s="224"/>
      <c r="F36" s="224"/>
      <c r="G36" s="224"/>
      <c r="H36" s="224"/>
    </row>
    <row r="37" spans="1:8" ht="12.75">
      <c r="A37" s="250"/>
      <c r="B37" s="224"/>
      <c r="C37" s="224"/>
      <c r="D37" s="224"/>
      <c r="E37" s="224"/>
      <c r="F37" s="224"/>
      <c r="G37" s="224"/>
      <c r="H37" s="224"/>
    </row>
    <row r="38" spans="1:8" ht="12.75">
      <c r="A38" s="250"/>
      <c r="B38" s="224"/>
      <c r="C38" s="224"/>
      <c r="D38" s="224"/>
      <c r="E38" s="224"/>
      <c r="F38" s="224"/>
      <c r="G38" s="224"/>
      <c r="H38" s="224"/>
    </row>
    <row r="39" spans="1:8" ht="12.75">
      <c r="A39" s="250"/>
      <c r="B39" s="224"/>
      <c r="C39" s="224"/>
      <c r="D39" s="224"/>
      <c r="E39" s="224"/>
      <c r="F39" s="224"/>
      <c r="G39" s="224"/>
      <c r="H39" s="224"/>
    </row>
    <row r="40" spans="1:8" ht="12.75">
      <c r="A40" s="250"/>
      <c r="B40" s="224"/>
      <c r="C40" s="224"/>
      <c r="D40" s="224"/>
      <c r="E40" s="224"/>
      <c r="F40" s="224"/>
      <c r="G40" s="224"/>
      <c r="H40" s="224"/>
    </row>
    <row r="41" spans="1:8" ht="12.75">
      <c r="A41" s="250"/>
      <c r="B41" s="224"/>
      <c r="C41" s="224"/>
      <c r="D41" s="224"/>
      <c r="E41" s="224"/>
      <c r="F41" s="224"/>
      <c r="G41" s="224"/>
      <c r="H41" s="224"/>
    </row>
    <row r="42" spans="1:8" ht="12.75">
      <c r="A42" s="250"/>
      <c r="B42" s="224"/>
      <c r="C42" s="224"/>
      <c r="D42" s="224"/>
      <c r="E42" s="224"/>
      <c r="F42" s="224"/>
      <c r="G42" s="224"/>
      <c r="H42" s="224"/>
    </row>
    <row r="43" spans="1:8" ht="12.75">
      <c r="A43" s="250"/>
      <c r="B43" s="224"/>
      <c r="C43" s="224"/>
      <c r="D43" s="224"/>
      <c r="E43" s="224"/>
      <c r="F43" s="224"/>
      <c r="G43" s="224"/>
      <c r="H43" s="224"/>
    </row>
    <row r="44" spans="1:8" ht="12.75">
      <c r="A44" s="250"/>
      <c r="B44" s="224"/>
      <c r="C44" s="224"/>
      <c r="D44" s="224"/>
      <c r="E44" s="224"/>
      <c r="F44" s="224"/>
      <c r="G44" s="224"/>
      <c r="H44" s="224"/>
    </row>
    <row r="45" spans="1:8" ht="12.75">
      <c r="A45" s="250"/>
      <c r="B45" s="224"/>
      <c r="C45" s="224"/>
      <c r="D45" s="224"/>
      <c r="E45" s="224"/>
      <c r="F45" s="224"/>
      <c r="G45" s="224"/>
      <c r="H45" s="224"/>
    </row>
    <row r="46" spans="1:8" ht="12.75">
      <c r="A46" s="250"/>
      <c r="B46" s="224"/>
      <c r="C46" s="224"/>
      <c r="D46" s="224"/>
      <c r="E46" s="224"/>
      <c r="F46" s="224"/>
      <c r="G46" s="224"/>
      <c r="H46" s="224"/>
    </row>
    <row r="47" spans="1:8" ht="12.75">
      <c r="A47" s="250"/>
      <c r="B47" s="224"/>
      <c r="C47" s="224"/>
      <c r="D47" s="224"/>
      <c r="E47" s="224"/>
      <c r="F47" s="224"/>
      <c r="G47" s="224"/>
      <c r="H47" s="224"/>
    </row>
    <row r="48" spans="1:8" ht="12.75">
      <c r="A48" s="250"/>
      <c r="B48" s="224"/>
      <c r="C48" s="224"/>
      <c r="D48" s="224"/>
      <c r="E48" s="224"/>
      <c r="F48" s="224"/>
      <c r="G48" s="224"/>
      <c r="H48" s="224"/>
    </row>
    <row r="49" spans="1:8" ht="12.75">
      <c r="A49" s="250"/>
      <c r="B49" s="224"/>
      <c r="C49" s="224"/>
      <c r="D49" s="224"/>
      <c r="E49" s="224"/>
      <c r="F49" s="224"/>
      <c r="G49" s="224"/>
      <c r="H49" s="224"/>
    </row>
    <row r="50" spans="1:8" ht="12.75">
      <c r="A50" s="250"/>
      <c r="B50" s="224"/>
      <c r="C50" s="224"/>
      <c r="D50" s="224"/>
      <c r="E50" s="224"/>
      <c r="F50" s="224"/>
      <c r="G50" s="224"/>
      <c r="H50" s="224"/>
    </row>
    <row r="51" spans="1:8" ht="12.75">
      <c r="A51" s="250"/>
      <c r="B51" s="224"/>
      <c r="C51" s="224"/>
      <c r="D51" s="224"/>
      <c r="E51" s="224"/>
      <c r="F51" s="224"/>
      <c r="G51" s="224"/>
      <c r="H51" s="224"/>
    </row>
    <row r="52" spans="1:8" ht="12.75">
      <c r="A52" s="250"/>
      <c r="B52" s="224"/>
      <c r="C52" s="224"/>
      <c r="D52" s="224"/>
      <c r="E52" s="224"/>
      <c r="F52" s="224"/>
      <c r="G52" s="224"/>
      <c r="H52" s="224"/>
    </row>
    <row r="53" spans="1:8" ht="12.75">
      <c r="A53" s="250"/>
      <c r="B53" s="224"/>
      <c r="C53" s="224"/>
      <c r="D53" s="224"/>
      <c r="E53" s="224"/>
      <c r="F53" s="224"/>
      <c r="G53" s="224"/>
      <c r="H53" s="224"/>
    </row>
    <row r="54" spans="1:8" ht="12.75">
      <c r="A54" s="250"/>
      <c r="B54" s="224"/>
      <c r="C54" s="224"/>
      <c r="D54" s="224"/>
      <c r="E54" s="224"/>
      <c r="F54" s="224"/>
      <c r="G54" s="224"/>
      <c r="H54" s="224"/>
    </row>
    <row r="55" spans="1:8" ht="12.75">
      <c r="A55" s="250"/>
      <c r="B55" s="224"/>
      <c r="C55" s="224"/>
      <c r="D55" s="224"/>
      <c r="E55" s="224"/>
      <c r="F55" s="224"/>
      <c r="G55" s="224"/>
      <c r="H55" s="224"/>
    </row>
    <row r="56" spans="1:8" ht="12.75">
      <c r="A56" s="250"/>
      <c r="B56" s="224"/>
      <c r="C56" s="224"/>
      <c r="D56" s="224"/>
      <c r="E56" s="224"/>
      <c r="F56" s="224"/>
      <c r="G56" s="224"/>
      <c r="H56" s="224"/>
    </row>
    <row r="57" spans="1:8" ht="12.75">
      <c r="A57" s="250"/>
      <c r="B57" s="224"/>
      <c r="C57" s="224"/>
      <c r="D57" s="224"/>
      <c r="E57" s="224"/>
      <c r="F57" s="224"/>
      <c r="G57" s="224"/>
      <c r="H57" s="224"/>
    </row>
    <row r="58" spans="1:8" ht="12.75">
      <c r="A58" s="250"/>
      <c r="B58" s="224"/>
      <c r="C58" s="224"/>
      <c r="D58" s="224"/>
      <c r="E58" s="224"/>
      <c r="F58" s="224"/>
      <c r="G58" s="224"/>
      <c r="H58" s="224"/>
    </row>
    <row r="59" spans="1:8" ht="12.75">
      <c r="A59" s="250"/>
      <c r="B59" s="224"/>
      <c r="C59" s="224"/>
      <c r="D59" s="224"/>
      <c r="E59" s="224"/>
      <c r="F59" s="224"/>
      <c r="G59" s="224"/>
      <c r="H59" s="224"/>
    </row>
    <row r="60" spans="1:8" ht="12.75">
      <c r="A60" s="250"/>
      <c r="B60" s="224"/>
      <c r="C60" s="224"/>
      <c r="D60" s="224"/>
      <c r="E60" s="224"/>
      <c r="F60" s="224"/>
      <c r="G60" s="224"/>
      <c r="H60" s="224"/>
    </row>
    <row r="61" spans="1:8" ht="12.75">
      <c r="A61" s="250"/>
      <c r="B61" s="224"/>
      <c r="C61" s="224"/>
      <c r="D61" s="224"/>
      <c r="E61" s="224"/>
      <c r="F61" s="224"/>
      <c r="G61" s="224"/>
      <c r="H61" s="224"/>
    </row>
    <row r="62" spans="1:8" ht="12.75">
      <c r="A62" s="250"/>
      <c r="B62" s="224"/>
      <c r="C62" s="224"/>
      <c r="D62" s="224"/>
      <c r="E62" s="224"/>
      <c r="F62" s="224"/>
      <c r="G62" s="224"/>
      <c r="H62" s="224"/>
    </row>
    <row r="63" spans="1:8" ht="12.75">
      <c r="A63" s="250"/>
      <c r="B63" s="224"/>
      <c r="C63" s="224"/>
      <c r="D63" s="224"/>
      <c r="E63" s="224"/>
      <c r="F63" s="224"/>
      <c r="G63" s="224"/>
      <c r="H63" s="224"/>
    </row>
    <row r="64" spans="1:8" ht="12.75">
      <c r="A64" s="250"/>
      <c r="B64" s="224"/>
      <c r="C64" s="224"/>
      <c r="D64" s="224"/>
      <c r="E64" s="224"/>
      <c r="F64" s="224"/>
      <c r="G64" s="224"/>
      <c r="H64" s="224"/>
    </row>
    <row r="65" spans="1:8" ht="12.75">
      <c r="A65" s="250"/>
      <c r="B65" s="224"/>
      <c r="C65" s="224"/>
      <c r="D65" s="224"/>
      <c r="E65" s="224"/>
      <c r="F65" s="224"/>
      <c r="G65" s="224"/>
      <c r="H65" s="224"/>
    </row>
    <row r="66" spans="1:8" ht="12.75">
      <c r="A66" s="250"/>
      <c r="B66" s="224"/>
      <c r="C66" s="224"/>
      <c r="D66" s="224"/>
      <c r="E66" s="224"/>
      <c r="F66" s="224"/>
      <c r="G66" s="224"/>
      <c r="H66" s="224"/>
    </row>
    <row r="67" spans="1:8" ht="12.75">
      <c r="A67" s="250"/>
      <c r="B67" s="224"/>
      <c r="C67" s="224"/>
      <c r="D67" s="224"/>
      <c r="E67" s="224"/>
      <c r="F67" s="224"/>
      <c r="G67" s="224"/>
      <c r="H67" s="224"/>
    </row>
    <row r="68" spans="1:8" ht="12.75">
      <c r="A68" s="250"/>
      <c r="B68" s="224"/>
      <c r="C68" s="224"/>
      <c r="D68" s="224"/>
      <c r="E68" s="224"/>
      <c r="F68" s="224"/>
      <c r="G68" s="224"/>
      <c r="H68" s="224"/>
    </row>
    <row r="69" spans="1:8" ht="12.75">
      <c r="A69" s="250"/>
      <c r="B69" s="224"/>
      <c r="C69" s="224"/>
      <c r="D69" s="224"/>
      <c r="E69" s="224"/>
      <c r="F69" s="224"/>
      <c r="G69" s="224"/>
      <c r="H69" s="224"/>
    </row>
    <row r="70" spans="1:8" ht="12.75">
      <c r="A70" s="250"/>
      <c r="B70" s="224"/>
      <c r="C70" s="224"/>
      <c r="D70" s="224"/>
      <c r="E70" s="224"/>
      <c r="F70" s="224"/>
      <c r="G70" s="224"/>
      <c r="H70" s="224"/>
    </row>
  </sheetData>
  <sheetProtection/>
  <mergeCells count="4">
    <mergeCell ref="A1:E1"/>
    <mergeCell ref="A2:E2"/>
    <mergeCell ref="A4:B4"/>
    <mergeCell ref="D4:E4"/>
  </mergeCells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58"/>
  <sheetViews>
    <sheetView zoomScalePageLayoutView="0" workbookViewId="0" topLeftCell="A1">
      <selection activeCell="A1" sqref="A1:F1"/>
    </sheetView>
  </sheetViews>
  <sheetFormatPr defaultColWidth="8.00390625" defaultRowHeight="12.75"/>
  <cols>
    <col min="1" max="1" width="22.375" style="273" customWidth="1"/>
    <col min="2" max="2" width="10.75390625" style="273" customWidth="1"/>
    <col min="3" max="3" width="11.375" style="273" customWidth="1"/>
    <col min="4" max="5" width="19.625" style="252" customWidth="1"/>
    <col min="6" max="6" width="13.375" style="252" customWidth="1"/>
    <col min="7" max="7" width="24.375" style="252" customWidth="1"/>
    <col min="8" max="10" width="11.00390625" style="252" customWidth="1"/>
    <col min="11" max="16384" width="8.00390625" style="252" customWidth="1"/>
  </cols>
  <sheetData>
    <row r="1" spans="1:10" ht="28.5" customHeight="1">
      <c r="A1" s="735" t="s">
        <v>479</v>
      </c>
      <c r="B1" s="736"/>
      <c r="C1" s="736"/>
      <c r="D1" s="736"/>
      <c r="E1" s="736"/>
      <c r="F1" s="736"/>
      <c r="J1" s="253"/>
    </row>
    <row r="2" spans="1:10" ht="28.5" customHeight="1">
      <c r="A2" s="735" t="s">
        <v>140</v>
      </c>
      <c r="B2" s="736"/>
      <c r="C2" s="736"/>
      <c r="D2" s="736"/>
      <c r="E2" s="736"/>
      <c r="F2" s="736"/>
      <c r="J2" s="253"/>
    </row>
    <row r="3" spans="1:10" ht="28.5" customHeight="1" thickBot="1">
      <c r="A3" s="222"/>
      <c r="B3" s="220"/>
      <c r="C3" s="220"/>
      <c r="D3" s="220"/>
      <c r="E3" s="220"/>
      <c r="F3" s="220" t="s">
        <v>237</v>
      </c>
      <c r="J3" s="253"/>
    </row>
    <row r="4" spans="1:10" ht="28.5" customHeight="1">
      <c r="A4" s="740" t="s">
        <v>38</v>
      </c>
      <c r="B4" s="741"/>
      <c r="C4" s="496"/>
      <c r="D4" s="741" t="s">
        <v>19</v>
      </c>
      <c r="E4" s="742"/>
      <c r="F4" s="743"/>
      <c r="J4" s="253"/>
    </row>
    <row r="5" spans="1:7" ht="37.5" customHeight="1">
      <c r="A5" s="254" t="s">
        <v>191</v>
      </c>
      <c r="B5" s="255" t="s">
        <v>272</v>
      </c>
      <c r="C5" s="255" t="s">
        <v>427</v>
      </c>
      <c r="D5" s="256" t="s">
        <v>191</v>
      </c>
      <c r="E5" s="509" t="s">
        <v>340</v>
      </c>
      <c r="F5" s="530" t="s">
        <v>340</v>
      </c>
      <c r="G5" s="257"/>
    </row>
    <row r="6" spans="1:7" s="257" customFormat="1" ht="24.75" customHeight="1">
      <c r="A6" s="420" t="s">
        <v>331</v>
      </c>
      <c r="B6" s="418">
        <f>'1. ÖSSZES bevétel (2)'!C29</f>
        <v>2258963</v>
      </c>
      <c r="C6" s="418">
        <f>'1. ÖSSZES bevétel (2)'!D29</f>
        <v>2259956</v>
      </c>
      <c r="D6" s="197" t="s">
        <v>152</v>
      </c>
      <c r="E6" s="510">
        <f>'2. ÖSSZES kiadások'!C33</f>
        <v>2000</v>
      </c>
      <c r="F6" s="531">
        <f>'2. ÖSSZES kiadások'!D33</f>
        <v>14595</v>
      </c>
      <c r="G6" s="252"/>
    </row>
    <row r="7" spans="1:6" ht="24.75" customHeight="1">
      <c r="A7" s="417" t="s">
        <v>147</v>
      </c>
      <c r="B7" s="418">
        <f>'1. ÖSSZES bevétel (2)'!C33</f>
        <v>148020</v>
      </c>
      <c r="C7" s="418">
        <f>'1. ÖSSZES bevétel (2)'!D33</f>
        <v>148020</v>
      </c>
      <c r="D7" s="197" t="s">
        <v>153</v>
      </c>
      <c r="E7" s="510">
        <f>'2. ÖSSZES kiadások'!C34</f>
        <v>1942318</v>
      </c>
      <c r="F7" s="531">
        <f>'2. ÖSSZES kiadások'!D34</f>
        <v>1943842</v>
      </c>
    </row>
    <row r="8" spans="1:6" ht="24.75" customHeight="1">
      <c r="A8" s="419" t="s">
        <v>148</v>
      </c>
      <c r="B8" s="259">
        <v>209791</v>
      </c>
      <c r="C8" s="259">
        <v>209791</v>
      </c>
      <c r="D8" s="197" t="s">
        <v>154</v>
      </c>
      <c r="E8" s="510">
        <f>'2. ÖSSZES kiadások'!C35</f>
        <v>625254</v>
      </c>
      <c r="F8" s="531">
        <f>'2. ÖSSZES kiadások'!D35</f>
        <v>625254</v>
      </c>
    </row>
    <row r="9" spans="1:6" ht="24.75" customHeight="1">
      <c r="A9" s="417" t="s">
        <v>459</v>
      </c>
      <c r="B9" s="418">
        <f>'1. ÖSSZES bevétel (2)'!C35</f>
        <v>5310</v>
      </c>
      <c r="C9" s="418">
        <f>'1. ÖSSZES bevétel (2)'!D35</f>
        <v>5310</v>
      </c>
      <c r="D9" s="208" t="s">
        <v>155</v>
      </c>
      <c r="E9" s="510">
        <f>'2. ÖSSZES kiadások'!C36</f>
        <v>10500</v>
      </c>
      <c r="F9" s="531">
        <f>'2. ÖSSZES kiadások'!D36</f>
        <v>10500</v>
      </c>
    </row>
    <row r="10" spans="1:7" ht="24.75" customHeight="1">
      <c r="A10" s="258"/>
      <c r="B10" s="259"/>
      <c r="C10" s="259"/>
      <c r="D10" s="260"/>
      <c r="E10" s="512"/>
      <c r="F10" s="531"/>
      <c r="G10" s="261"/>
    </row>
    <row r="11" spans="1:6" ht="24.75" customHeight="1">
      <c r="A11" s="258"/>
      <c r="B11" s="259"/>
      <c r="C11" s="259"/>
      <c r="D11" s="262"/>
      <c r="E11" s="513"/>
      <c r="F11" s="531"/>
    </row>
    <row r="12" spans="1:9" ht="24.75" customHeight="1">
      <c r="A12" s="263"/>
      <c r="B12" s="259"/>
      <c r="C12" s="259"/>
      <c r="D12" s="260"/>
      <c r="E12" s="512"/>
      <c r="F12" s="531"/>
      <c r="I12" s="264"/>
    </row>
    <row r="13" spans="1:9" ht="24.75" customHeight="1">
      <c r="A13" s="263"/>
      <c r="B13" s="259"/>
      <c r="C13" s="259"/>
      <c r="D13" s="260"/>
      <c r="E13" s="512"/>
      <c r="F13" s="531"/>
      <c r="I13" s="264"/>
    </row>
    <row r="14" spans="1:6" ht="24.75" customHeight="1">
      <c r="A14" s="263"/>
      <c r="B14" s="259"/>
      <c r="C14" s="259"/>
      <c r="D14" s="262"/>
      <c r="E14" s="513"/>
      <c r="F14" s="531"/>
    </row>
    <row r="15" spans="1:6" ht="24.75" customHeight="1">
      <c r="A15" s="263"/>
      <c r="B15" s="259"/>
      <c r="C15" s="259"/>
      <c r="D15" s="262"/>
      <c r="E15" s="513"/>
      <c r="F15" s="531"/>
    </row>
    <row r="16" spans="1:6" ht="24.75" customHeight="1">
      <c r="A16" s="263"/>
      <c r="B16" s="265"/>
      <c r="C16" s="265"/>
      <c r="D16" s="262"/>
      <c r="E16" s="513"/>
      <c r="F16" s="532"/>
    </row>
    <row r="17" spans="1:6" ht="18" customHeight="1">
      <c r="A17" s="263"/>
      <c r="B17" s="265"/>
      <c r="C17" s="265"/>
      <c r="D17" s="262"/>
      <c r="E17" s="513"/>
      <c r="F17" s="532"/>
    </row>
    <row r="18" spans="1:6" ht="18" customHeight="1">
      <c r="A18" s="263"/>
      <c r="B18" s="265"/>
      <c r="C18" s="265"/>
      <c r="D18" s="262"/>
      <c r="E18" s="513"/>
      <c r="F18" s="532"/>
    </row>
    <row r="19" spans="1:6" ht="38.25" customHeight="1">
      <c r="A19" s="266" t="s">
        <v>61</v>
      </c>
      <c r="B19" s="267">
        <f>SUM(B6:B18)</f>
        <v>2622084</v>
      </c>
      <c r="C19" s="267">
        <f>SUM(C6:C18)</f>
        <v>2623077</v>
      </c>
      <c r="D19" s="268" t="s">
        <v>61</v>
      </c>
      <c r="E19" s="514">
        <f>SUM(E6:E18)</f>
        <v>2580072</v>
      </c>
      <c r="F19" s="533">
        <f>SUM(F6:F18)</f>
        <v>2594191</v>
      </c>
    </row>
    <row r="20" spans="1:6" ht="18" customHeight="1" thickBot="1">
      <c r="A20" s="269" t="s">
        <v>62</v>
      </c>
      <c r="B20" s="270"/>
      <c r="C20" s="270"/>
      <c r="D20" s="271" t="s">
        <v>63</v>
      </c>
      <c r="E20" s="511">
        <f>B19-E19</f>
        <v>42012</v>
      </c>
      <c r="F20" s="534">
        <f>C19-F19</f>
        <v>28886</v>
      </c>
    </row>
    <row r="21" spans="1:6" ht="18" customHeight="1">
      <c r="A21" s="272"/>
      <c r="B21" s="272"/>
      <c r="C21" s="272"/>
      <c r="D21" s="264"/>
      <c r="E21" s="264"/>
      <c r="F21" s="264"/>
    </row>
    <row r="22" spans="1:6" ht="12.75">
      <c r="A22" s="272"/>
      <c r="B22" s="272"/>
      <c r="C22" s="272"/>
      <c r="D22" s="264"/>
      <c r="E22" s="264"/>
      <c r="F22" s="264"/>
    </row>
    <row r="23" spans="1:6" ht="12.75">
      <c r="A23" s="272"/>
      <c r="B23" s="272"/>
      <c r="C23" s="272"/>
      <c r="D23" s="264"/>
      <c r="E23" s="264"/>
      <c r="F23" s="264"/>
    </row>
    <row r="24" spans="1:6" ht="12.75">
      <c r="A24" s="272"/>
      <c r="B24" s="272"/>
      <c r="C24" s="272"/>
      <c r="D24" s="264"/>
      <c r="E24" s="264"/>
      <c r="F24" s="264"/>
    </row>
    <row r="25" spans="1:6" ht="12.75">
      <c r="A25" s="272"/>
      <c r="B25" s="272"/>
      <c r="C25" s="272"/>
      <c r="D25" s="264"/>
      <c r="E25" s="264"/>
      <c r="F25" s="264"/>
    </row>
    <row r="26" spans="1:6" ht="12.75">
      <c r="A26" s="407"/>
      <c r="B26" s="407"/>
      <c r="C26" s="407"/>
      <c r="D26" s="408"/>
      <c r="E26" s="408"/>
      <c r="F26" s="264"/>
    </row>
    <row r="27" spans="1:6" ht="12.75">
      <c r="A27" s="407"/>
      <c r="B27" s="407">
        <f>B24-B22</f>
        <v>0</v>
      </c>
      <c r="C27" s="407"/>
      <c r="D27" s="407">
        <f>D24-D22</f>
        <v>0</v>
      </c>
      <c r="E27" s="407"/>
      <c r="F27" s="272">
        <f>F24-F22</f>
        <v>0</v>
      </c>
    </row>
    <row r="28" spans="1:6" ht="12.75">
      <c r="A28" s="407"/>
      <c r="B28" s="407"/>
      <c r="C28" s="407"/>
      <c r="D28" s="408"/>
      <c r="E28" s="408"/>
      <c r="F28" s="264"/>
    </row>
    <row r="29" spans="1:6" ht="12.75">
      <c r="A29" s="407"/>
      <c r="B29" s="407"/>
      <c r="C29" s="407"/>
      <c r="D29" s="408"/>
      <c r="E29" s="408"/>
      <c r="F29" s="264"/>
    </row>
    <row r="30" spans="1:6" ht="12.75">
      <c r="A30" s="407"/>
      <c r="B30" s="407"/>
      <c r="C30" s="407"/>
      <c r="D30" s="408"/>
      <c r="E30" s="408"/>
      <c r="F30" s="264"/>
    </row>
    <row r="31" spans="1:6" ht="12.75">
      <c r="A31" s="407"/>
      <c r="B31" s="407"/>
      <c r="C31" s="407"/>
      <c r="D31" s="408"/>
      <c r="E31" s="408"/>
      <c r="F31" s="264"/>
    </row>
    <row r="32" spans="1:6" ht="12.75">
      <c r="A32" s="407"/>
      <c r="B32" s="407"/>
      <c r="C32" s="407"/>
      <c r="D32" s="408"/>
      <c r="E32" s="408"/>
      <c r="F32" s="264"/>
    </row>
    <row r="33" spans="1:6" ht="12.75">
      <c r="A33" s="407"/>
      <c r="B33" s="407"/>
      <c r="C33" s="407"/>
      <c r="D33" s="408"/>
      <c r="E33" s="408"/>
      <c r="F33" s="408"/>
    </row>
    <row r="34" spans="1:6" ht="12.75">
      <c r="A34" s="272"/>
      <c r="B34" s="272"/>
      <c r="C34" s="272"/>
      <c r="D34" s="264"/>
      <c r="E34" s="264"/>
      <c r="F34" s="264"/>
    </row>
    <row r="35" spans="1:6" ht="12.75">
      <c r="A35" s="272"/>
      <c r="B35" s="272"/>
      <c r="C35" s="272"/>
      <c r="D35" s="264"/>
      <c r="E35" s="264"/>
      <c r="F35" s="264"/>
    </row>
    <row r="36" spans="1:6" ht="12.75">
      <c r="A36" s="272"/>
      <c r="B36" s="272"/>
      <c r="C36" s="272"/>
      <c r="D36" s="264"/>
      <c r="E36" s="264"/>
      <c r="F36" s="264"/>
    </row>
    <row r="37" spans="1:6" ht="12.75">
      <c r="A37" s="272"/>
      <c r="B37" s="272"/>
      <c r="C37" s="272"/>
      <c r="D37" s="264"/>
      <c r="E37" s="264"/>
      <c r="F37" s="264"/>
    </row>
    <row r="38" spans="1:6" ht="12.75">
      <c r="A38" s="272"/>
      <c r="B38" s="272"/>
      <c r="C38" s="272"/>
      <c r="D38" s="264"/>
      <c r="E38" s="264"/>
      <c r="F38" s="264"/>
    </row>
    <row r="39" spans="1:6" ht="12.75">
      <c r="A39" s="272"/>
      <c r="B39" s="272"/>
      <c r="C39" s="272"/>
      <c r="D39" s="264"/>
      <c r="E39" s="264"/>
      <c r="F39" s="264"/>
    </row>
    <row r="40" spans="1:6" ht="12.75">
      <c r="A40" s="272"/>
      <c r="B40" s="272"/>
      <c r="C40" s="272"/>
      <c r="D40" s="264"/>
      <c r="E40" s="264"/>
      <c r="F40" s="264"/>
    </row>
    <row r="41" spans="1:6" ht="12.75">
      <c r="A41" s="272"/>
      <c r="B41" s="272"/>
      <c r="C41" s="272"/>
      <c r="D41" s="264"/>
      <c r="E41" s="264"/>
      <c r="F41" s="264"/>
    </row>
    <row r="42" spans="1:6" ht="12.75">
      <c r="A42" s="272"/>
      <c r="B42" s="272"/>
      <c r="C42" s="272"/>
      <c r="D42" s="264"/>
      <c r="E42" s="264"/>
      <c r="F42" s="264"/>
    </row>
    <row r="43" spans="1:6" ht="12.75">
      <c r="A43" s="272"/>
      <c r="B43" s="272"/>
      <c r="C43" s="272"/>
      <c r="D43" s="264"/>
      <c r="E43" s="264"/>
      <c r="F43" s="264"/>
    </row>
    <row r="44" spans="1:6" ht="12.75">
      <c r="A44" s="272"/>
      <c r="B44" s="272"/>
      <c r="C44" s="272"/>
      <c r="D44" s="264"/>
      <c r="E44" s="264"/>
      <c r="F44" s="264"/>
    </row>
    <row r="45" spans="1:6" ht="12.75">
      <c r="A45" s="272"/>
      <c r="B45" s="272"/>
      <c r="C45" s="272"/>
      <c r="D45" s="264"/>
      <c r="E45" s="264"/>
      <c r="F45" s="264"/>
    </row>
    <row r="46" spans="1:6" ht="12.75">
      <c r="A46" s="272"/>
      <c r="B46" s="272"/>
      <c r="C46" s="272"/>
      <c r="D46" s="264"/>
      <c r="E46" s="264"/>
      <c r="F46" s="264"/>
    </row>
    <row r="47" spans="1:6" ht="12.75">
      <c r="A47" s="272"/>
      <c r="B47" s="272"/>
      <c r="C47" s="272"/>
      <c r="D47" s="264"/>
      <c r="E47" s="264"/>
      <c r="F47" s="264"/>
    </row>
    <row r="48" spans="1:6" ht="12.75">
      <c r="A48" s="272"/>
      <c r="B48" s="272"/>
      <c r="C48" s="272"/>
      <c r="D48" s="264"/>
      <c r="E48" s="264"/>
      <c r="F48" s="264"/>
    </row>
    <row r="49" spans="1:6" ht="12.75">
      <c r="A49" s="272"/>
      <c r="B49" s="272"/>
      <c r="C49" s="272"/>
      <c r="D49" s="264"/>
      <c r="E49" s="264"/>
      <c r="F49" s="264"/>
    </row>
    <row r="50" spans="1:6" ht="12.75">
      <c r="A50" s="272"/>
      <c r="B50" s="272"/>
      <c r="C50" s="272"/>
      <c r="D50" s="264"/>
      <c r="E50" s="264"/>
      <c r="F50" s="264"/>
    </row>
    <row r="51" spans="1:6" ht="12.75">
      <c r="A51" s="272"/>
      <c r="B51" s="272"/>
      <c r="C51" s="272"/>
      <c r="D51" s="264"/>
      <c r="E51" s="264"/>
      <c r="F51" s="264"/>
    </row>
    <row r="52" spans="1:6" ht="12.75">
      <c r="A52" s="272"/>
      <c r="B52" s="272"/>
      <c r="C52" s="272"/>
      <c r="D52" s="264"/>
      <c r="E52" s="264"/>
      <c r="F52" s="264"/>
    </row>
    <row r="53" spans="1:6" ht="12.75">
      <c r="A53" s="272"/>
      <c r="B53" s="272"/>
      <c r="C53" s="272"/>
      <c r="D53" s="264"/>
      <c r="E53" s="264"/>
      <c r="F53" s="264"/>
    </row>
    <row r="54" spans="1:6" ht="12.75">
      <c r="A54" s="272"/>
      <c r="B54" s="272"/>
      <c r="C54" s="272"/>
      <c r="D54" s="264"/>
      <c r="E54" s="264"/>
      <c r="F54" s="264"/>
    </row>
    <row r="55" spans="1:6" ht="12.75">
      <c r="A55" s="272"/>
      <c r="B55" s="272"/>
      <c r="C55" s="272"/>
      <c r="D55" s="264"/>
      <c r="E55" s="264"/>
      <c r="F55" s="264"/>
    </row>
    <row r="56" spans="1:6" ht="12.75">
      <c r="A56" s="272"/>
      <c r="B56" s="272"/>
      <c r="C56" s="272"/>
      <c r="D56" s="264"/>
      <c r="E56" s="264"/>
      <c r="F56" s="264"/>
    </row>
    <row r="57" spans="1:6" ht="12.75">
      <c r="A57" s="272"/>
      <c r="B57" s="272"/>
      <c r="C57" s="272"/>
      <c r="D57" s="264"/>
      <c r="E57" s="264"/>
      <c r="F57" s="264"/>
    </row>
    <row r="58" spans="1:6" ht="12.75">
      <c r="A58" s="272"/>
      <c r="B58" s="272"/>
      <c r="C58" s="272"/>
      <c r="D58" s="264"/>
      <c r="E58" s="264"/>
      <c r="F58" s="264"/>
    </row>
  </sheetData>
  <sheetProtection/>
  <mergeCells count="4">
    <mergeCell ref="A1:F1"/>
    <mergeCell ref="A2:F2"/>
    <mergeCell ref="A4:B4"/>
    <mergeCell ref="D4:F4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10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C1" sqref="C1:I1"/>
    </sheetView>
  </sheetViews>
  <sheetFormatPr defaultColWidth="8.00390625" defaultRowHeight="12.75"/>
  <cols>
    <col min="1" max="2" width="8.00390625" style="274" customWidth="1"/>
    <col min="3" max="3" width="9.00390625" style="274" customWidth="1"/>
    <col min="4" max="4" width="6.125" style="274" customWidth="1"/>
    <col min="5" max="5" width="4.25390625" style="274" customWidth="1"/>
    <col min="6" max="6" width="27.125" style="274" customWidth="1"/>
    <col min="7" max="9" width="15.75390625" style="274" customWidth="1"/>
    <col min="10" max="16384" width="8.00390625" style="274" customWidth="1"/>
  </cols>
  <sheetData>
    <row r="1" spans="3:9" ht="15.75">
      <c r="C1" s="744" t="s">
        <v>480</v>
      </c>
      <c r="D1" s="744"/>
      <c r="E1" s="744"/>
      <c r="F1" s="744"/>
      <c r="G1" s="744"/>
      <c r="H1" s="744"/>
      <c r="I1" s="744"/>
    </row>
    <row r="2" spans="3:9" ht="36" customHeight="1">
      <c r="C2" s="744" t="s">
        <v>141</v>
      </c>
      <c r="D2" s="744"/>
      <c r="E2" s="744"/>
      <c r="F2" s="744"/>
      <c r="G2" s="744"/>
      <c r="H2" s="744"/>
      <c r="I2" s="744"/>
    </row>
    <row r="3" spans="9:10" ht="16.5" thickBot="1">
      <c r="I3" s="275" t="s">
        <v>64</v>
      </c>
      <c r="J3" s="276"/>
    </row>
    <row r="4" spans="3:9" ht="15.75">
      <c r="C4" s="749" t="s">
        <v>191</v>
      </c>
      <c r="D4" s="750"/>
      <c r="E4" s="750"/>
      <c r="F4" s="750"/>
      <c r="G4" s="421" t="s">
        <v>65</v>
      </c>
      <c r="H4" s="421" t="s">
        <v>66</v>
      </c>
      <c r="I4" s="422" t="s">
        <v>230</v>
      </c>
    </row>
    <row r="5" spans="3:9" ht="15.75">
      <c r="C5" s="745" t="s">
        <v>2</v>
      </c>
      <c r="D5" s="746"/>
      <c r="E5" s="746"/>
      <c r="F5" s="746"/>
      <c r="G5" s="277">
        <f>'9.1.sz.mell működés mérleg'!C20-'9.1.sz.mell működés mérleg'!C11</f>
        <v>2225045</v>
      </c>
      <c r="H5" s="277">
        <f>'9.2.sz.mell felhalm mérleg'!C19-'9.2.sz.mell felhalm mérleg'!C8</f>
        <v>2413286</v>
      </c>
      <c r="I5" s="278">
        <f>G5+H5</f>
        <v>4638331</v>
      </c>
    </row>
    <row r="6" spans="3:9" ht="15.75">
      <c r="C6" s="745" t="s">
        <v>67</v>
      </c>
      <c r="D6" s="746"/>
      <c r="E6" s="746"/>
      <c r="F6" s="746"/>
      <c r="G6" s="277">
        <f>'9.1.sz.mell működés mérleg'!F20</f>
        <v>2429875</v>
      </c>
      <c r="H6" s="277">
        <f>'9.2.sz.mell felhalm mérleg'!F19</f>
        <v>2594191</v>
      </c>
      <c r="I6" s="278">
        <f>G6+H6</f>
        <v>5024066</v>
      </c>
    </row>
    <row r="7" spans="3:9" s="279" customFormat="1" ht="24" customHeight="1">
      <c r="C7" s="751" t="s">
        <v>68</v>
      </c>
      <c r="D7" s="752"/>
      <c r="E7" s="752"/>
      <c r="F7" s="752"/>
      <c r="G7" s="423">
        <f>G13-G12</f>
        <v>-28886</v>
      </c>
      <c r="H7" s="423">
        <f>H13-H12</f>
        <v>28886</v>
      </c>
      <c r="I7" s="278">
        <f aca="true" t="shared" si="0" ref="I7:I13">G7+H7</f>
        <v>0</v>
      </c>
    </row>
    <row r="8" spans="3:9" s="279" customFormat="1" ht="24" customHeight="1">
      <c r="C8" s="751" t="s">
        <v>69</v>
      </c>
      <c r="D8" s="752"/>
      <c r="E8" s="752"/>
      <c r="F8" s="752"/>
      <c r="G8" s="423">
        <v>175944</v>
      </c>
      <c r="H8" s="423">
        <f>'9.2.sz.mell felhalm mérleg'!B8</f>
        <v>209791</v>
      </c>
      <c r="I8" s="278">
        <f t="shared" si="0"/>
        <v>385735</v>
      </c>
    </row>
    <row r="9" spans="3:9" ht="15.75">
      <c r="C9" s="745" t="s">
        <v>70</v>
      </c>
      <c r="D9" s="746"/>
      <c r="E9" s="746"/>
      <c r="F9" s="746"/>
      <c r="G9" s="277"/>
      <c r="H9" s="277"/>
      <c r="I9" s="278">
        <f t="shared" si="0"/>
        <v>0</v>
      </c>
    </row>
    <row r="10" spans="3:9" ht="15.75">
      <c r="C10" s="745" t="s">
        <v>71</v>
      </c>
      <c r="D10" s="746"/>
      <c r="E10" s="746"/>
      <c r="F10" s="746"/>
      <c r="G10" s="277"/>
      <c r="H10" s="277"/>
      <c r="I10" s="278">
        <f t="shared" si="0"/>
        <v>0</v>
      </c>
    </row>
    <row r="11" spans="3:9" s="279" customFormat="1" ht="24" customHeight="1">
      <c r="C11" s="751" t="s">
        <v>72</v>
      </c>
      <c r="D11" s="752"/>
      <c r="E11" s="752"/>
      <c r="F11" s="752"/>
      <c r="G11" s="423"/>
      <c r="H11" s="423"/>
      <c r="I11" s="278">
        <f t="shared" si="0"/>
        <v>0</v>
      </c>
    </row>
    <row r="12" spans="3:9" ht="15.75">
      <c r="C12" s="745" t="s">
        <v>232</v>
      </c>
      <c r="D12" s="746"/>
      <c r="E12" s="746"/>
      <c r="F12" s="746"/>
      <c r="G12" s="277">
        <f>G6</f>
        <v>2429875</v>
      </c>
      <c r="H12" s="277">
        <f>H6</f>
        <v>2594191</v>
      </c>
      <c r="I12" s="278">
        <f t="shared" si="0"/>
        <v>5024066</v>
      </c>
    </row>
    <row r="13" spans="3:9" ht="16.5" thickBot="1">
      <c r="C13" s="747" t="s">
        <v>333</v>
      </c>
      <c r="D13" s="748"/>
      <c r="E13" s="748"/>
      <c r="F13" s="748"/>
      <c r="G13" s="280">
        <f>G5+G8</f>
        <v>2400989</v>
      </c>
      <c r="H13" s="280">
        <f>H5+H8</f>
        <v>2623077</v>
      </c>
      <c r="I13" s="281">
        <f t="shared" si="0"/>
        <v>5024066</v>
      </c>
    </row>
    <row r="14" spans="3:9" ht="15.75">
      <c r="C14" s="282"/>
      <c r="D14" s="282"/>
      <c r="E14" s="282"/>
      <c r="F14" s="282"/>
      <c r="G14" s="283"/>
      <c r="H14" s="283"/>
      <c r="I14" s="283"/>
    </row>
    <row r="26" spans="1:3" ht="15.75">
      <c r="A26" s="283"/>
      <c r="B26" s="283"/>
      <c r="C26" s="283"/>
    </row>
    <row r="27" spans="1:3" ht="15.75">
      <c r="A27" s="283"/>
      <c r="B27" s="283"/>
      <c r="C27" s="283"/>
    </row>
    <row r="28" spans="1:3" ht="15.75">
      <c r="A28" s="283"/>
      <c r="B28" s="283"/>
      <c r="C28" s="283"/>
    </row>
    <row r="29" spans="1:3" ht="15.75">
      <c r="A29" s="283"/>
      <c r="B29" s="283"/>
      <c r="C29" s="283"/>
    </row>
    <row r="30" spans="1:3" ht="15.75">
      <c r="A30" s="283"/>
      <c r="B30" s="283"/>
      <c r="C30" s="283"/>
    </row>
    <row r="31" spans="1:3" ht="15.75">
      <c r="A31" s="283"/>
      <c r="B31" s="283"/>
      <c r="C31" s="283"/>
    </row>
    <row r="32" spans="1:3" ht="15.75">
      <c r="A32" s="283"/>
      <c r="B32" s="283"/>
      <c r="C32" s="283"/>
    </row>
    <row r="33" spans="1:4" ht="15.75">
      <c r="A33" s="283"/>
      <c r="B33" s="283"/>
      <c r="C33" s="283"/>
      <c r="D33" s="283"/>
    </row>
  </sheetData>
  <sheetProtection/>
  <mergeCells count="12">
    <mergeCell ref="C9:F9"/>
    <mergeCell ref="C10:F10"/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200" verticalDpi="2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5.75390625" style="356" customWidth="1"/>
    <col min="2" max="2" width="40.75390625" style="356" customWidth="1"/>
    <col min="3" max="3" width="12.75390625" style="356" customWidth="1"/>
    <col min="4" max="4" width="14.75390625" style="356" customWidth="1"/>
    <col min="5" max="5" width="15.125" style="356" customWidth="1"/>
    <col min="6" max="6" width="12.75390625" style="356" customWidth="1"/>
    <col min="7" max="7" width="13.875" style="365" customWidth="1"/>
    <col min="8" max="16384" width="9.125" style="356" customWidth="1"/>
  </cols>
  <sheetData>
    <row r="1" spans="1:4" ht="12.75">
      <c r="A1" s="753" t="s">
        <v>124</v>
      </c>
      <c r="B1" s="753"/>
      <c r="C1" s="753"/>
      <c r="D1" s="753"/>
    </row>
    <row r="2" spans="1:4" ht="12.75">
      <c r="A2" s="754" t="s">
        <v>481</v>
      </c>
      <c r="B2" s="754"/>
      <c r="C2" s="754"/>
      <c r="D2" s="754"/>
    </row>
    <row r="3" spans="1:4" ht="12.75">
      <c r="A3" s="755" t="s">
        <v>125</v>
      </c>
      <c r="B3" s="755"/>
      <c r="C3" s="755"/>
      <c r="D3" s="755"/>
    </row>
    <row r="4" spans="1:4" ht="24.75" customHeight="1">
      <c r="A4" s="756"/>
      <c r="B4" s="756"/>
      <c r="C4" s="756"/>
      <c r="D4" s="756"/>
    </row>
    <row r="5" spans="1:4" ht="25.5">
      <c r="A5" s="364"/>
      <c r="B5" s="364"/>
      <c r="C5" s="364"/>
      <c r="D5" s="364" t="s">
        <v>126</v>
      </c>
    </row>
    <row r="6" spans="1:7" s="368" customFormat="1" ht="47.25">
      <c r="A6" s="366" t="s">
        <v>270</v>
      </c>
      <c r="B6" s="366" t="s">
        <v>191</v>
      </c>
      <c r="C6" s="367" t="s">
        <v>127</v>
      </c>
      <c r="D6" s="366" t="s">
        <v>128</v>
      </c>
      <c r="E6" s="367" t="s">
        <v>129</v>
      </c>
      <c r="F6" s="367" t="s">
        <v>130</v>
      </c>
      <c r="G6" s="367" t="s">
        <v>131</v>
      </c>
    </row>
    <row r="7" spans="1:7" s="373" customFormat="1" ht="25.5">
      <c r="A7" s="369" t="s">
        <v>188</v>
      </c>
      <c r="B7" s="362" t="s">
        <v>297</v>
      </c>
      <c r="C7" s="370">
        <v>42355</v>
      </c>
      <c r="D7" s="360">
        <v>49830</v>
      </c>
      <c r="E7" s="371">
        <v>0</v>
      </c>
      <c r="F7" s="372">
        <v>0</v>
      </c>
      <c r="G7" s="360">
        <f>D7-(C7+E7+F7)</f>
        <v>7475</v>
      </c>
    </row>
    <row r="8" spans="1:7" ht="12.75">
      <c r="A8" s="369" t="s">
        <v>189</v>
      </c>
      <c r="B8" s="374" t="s">
        <v>132</v>
      </c>
      <c r="C8" s="358">
        <v>229873</v>
      </c>
      <c r="D8" s="358">
        <v>233923</v>
      </c>
      <c r="E8" s="358">
        <v>0</v>
      </c>
      <c r="F8" s="375">
        <v>1069</v>
      </c>
      <c r="G8" s="360">
        <f>D8-(C8+E8+F8)</f>
        <v>2981</v>
      </c>
    </row>
    <row r="9" spans="1:7" ht="38.25">
      <c r="A9" s="757" t="s">
        <v>190</v>
      </c>
      <c r="B9" s="374" t="s">
        <v>284</v>
      </c>
      <c r="C9" s="358"/>
      <c r="D9" s="358"/>
      <c r="E9" s="358"/>
      <c r="F9" s="375"/>
      <c r="G9" s="360"/>
    </row>
    <row r="10" spans="1:9" ht="12.75">
      <c r="A10" s="758"/>
      <c r="B10" s="374" t="s">
        <v>133</v>
      </c>
      <c r="C10" s="358">
        <f>D10*0.84270738</f>
        <v>11524.0234215</v>
      </c>
      <c r="D10" s="358">
        <v>13675</v>
      </c>
      <c r="E10" s="358">
        <f>D10*0.27</f>
        <v>3692.2500000000005</v>
      </c>
      <c r="F10" s="358">
        <v>0</v>
      </c>
      <c r="G10" s="360">
        <f>D10*1.27-(C10+E10+F10)</f>
        <v>2150.9765785</v>
      </c>
      <c r="H10" s="361"/>
      <c r="I10" s="361"/>
    </row>
    <row r="11" spans="1:9" ht="12.75">
      <c r="A11" s="758"/>
      <c r="B11" s="374" t="s">
        <v>134</v>
      </c>
      <c r="C11" s="358">
        <f>D11*0.84270738</f>
        <v>803127.94248354</v>
      </c>
      <c r="D11" s="358">
        <v>953033</v>
      </c>
      <c r="E11" s="358">
        <f>D11*0.27</f>
        <v>257318.91</v>
      </c>
      <c r="F11" s="358">
        <v>152056</v>
      </c>
      <c r="G11" s="360">
        <f>D11*1.27-(C11+E11+F11)</f>
        <v>-2150.9424835401587</v>
      </c>
      <c r="H11" s="361"/>
      <c r="I11" s="361"/>
    </row>
    <row r="12" spans="1:9" ht="12.75">
      <c r="A12" s="759"/>
      <c r="B12" s="374" t="s">
        <v>135</v>
      </c>
      <c r="C12" s="358">
        <f>D12*0.84270738</f>
        <v>427293.09161424</v>
      </c>
      <c r="D12" s="358">
        <v>507048</v>
      </c>
      <c r="E12" s="358">
        <f>D12*0.27</f>
        <v>136902.96000000002</v>
      </c>
      <c r="F12" s="358">
        <v>79755</v>
      </c>
      <c r="G12" s="360">
        <f>D12*1.27-(C12+E12+F12)</f>
        <v>-0.09161424008198082</v>
      </c>
      <c r="H12" s="361"/>
      <c r="I12" s="361"/>
    </row>
    <row r="13" spans="1:7" ht="12.75">
      <c r="A13" s="376" t="s">
        <v>187</v>
      </c>
      <c r="B13" s="359" t="s">
        <v>312</v>
      </c>
      <c r="C13" s="358">
        <v>251609</v>
      </c>
      <c r="D13" s="358">
        <v>296011</v>
      </c>
      <c r="E13" s="358">
        <v>0</v>
      </c>
      <c r="F13" s="375">
        <v>0</v>
      </c>
      <c r="G13" s="360">
        <f>D13-(C13+E13+F13)</f>
        <v>44402</v>
      </c>
    </row>
    <row r="14" spans="1:7" ht="25.5">
      <c r="A14" s="376" t="s">
        <v>222</v>
      </c>
      <c r="B14" s="377" t="s">
        <v>310</v>
      </c>
      <c r="C14" s="358">
        <v>187620</v>
      </c>
      <c r="D14" s="358">
        <v>220730</v>
      </c>
      <c r="E14" s="358">
        <v>0</v>
      </c>
      <c r="F14" s="375">
        <v>0</v>
      </c>
      <c r="G14" s="360">
        <f>D14-(C14+E14+F14)</f>
        <v>33110</v>
      </c>
    </row>
    <row r="15" spans="1:7" s="357" customFormat="1" ht="15.75">
      <c r="A15" s="378"/>
      <c r="B15" s="379" t="s">
        <v>287</v>
      </c>
      <c r="C15" s="380">
        <f>SUM(C7:C14)</f>
        <v>1953402.0575192801</v>
      </c>
      <c r="D15" s="380">
        <f>SUM(D7:D14)</f>
        <v>2274250</v>
      </c>
      <c r="E15" s="380"/>
      <c r="F15" s="380">
        <f>SUM(F7:F14)</f>
        <v>232880</v>
      </c>
      <c r="G15" s="380">
        <f>SUM(G7:G14)</f>
        <v>87967.94248071976</v>
      </c>
    </row>
    <row r="16" ht="13.5" thickBot="1"/>
    <row r="17" spans="2:5" ht="32.25" thickBot="1">
      <c r="B17" s="381" t="s">
        <v>136</v>
      </c>
      <c r="C17" s="382" t="s">
        <v>137</v>
      </c>
      <c r="D17" s="363"/>
      <c r="E17" s="363"/>
    </row>
    <row r="18" spans="2:5" ht="15.75">
      <c r="B18" s="383" t="s">
        <v>134</v>
      </c>
      <c r="C18" s="384">
        <f>G7+G8+G11+G13+G14</f>
        <v>85817.05751645984</v>
      </c>
      <c r="D18" s="363"/>
      <c r="E18" s="363"/>
    </row>
    <row r="19" spans="2:5" ht="16.5" thickBot="1">
      <c r="B19" s="385" t="s">
        <v>135</v>
      </c>
      <c r="C19" s="384">
        <f>G12</f>
        <v>-0.09161424008198082</v>
      </c>
      <c r="D19" s="363"/>
      <c r="E19" s="363"/>
    </row>
    <row r="20" spans="2:3" s="388" customFormat="1" ht="16.5" thickBot="1">
      <c r="B20" s="386" t="s">
        <v>287</v>
      </c>
      <c r="C20" s="387">
        <f>SUM(C18:C19)</f>
        <v>85816.96590221976</v>
      </c>
    </row>
    <row r="26" spans="1:3" ht="12.75">
      <c r="A26" s="363"/>
      <c r="B26" s="363"/>
      <c r="C26" s="363"/>
    </row>
    <row r="27" spans="1:3" ht="12.75">
      <c r="A27" s="363"/>
      <c r="B27" s="363"/>
      <c r="C27" s="363"/>
    </row>
    <row r="28" spans="1:3" ht="12.75">
      <c r="A28" s="363"/>
      <c r="B28" s="363"/>
      <c r="C28" s="363"/>
    </row>
    <row r="29" spans="1:3" ht="12.75">
      <c r="A29" s="363"/>
      <c r="B29" s="363"/>
      <c r="C29" s="363"/>
    </row>
    <row r="30" spans="1:3" ht="12.75">
      <c r="A30" s="363"/>
      <c r="B30" s="363"/>
      <c r="C30" s="363"/>
    </row>
    <row r="31" spans="1:3" ht="12.75">
      <c r="A31" s="363"/>
      <c r="B31" s="363"/>
      <c r="C31" s="363"/>
    </row>
    <row r="32" spans="1:3" ht="12.75">
      <c r="A32" s="363"/>
      <c r="B32" s="363"/>
      <c r="C32" s="363"/>
    </row>
    <row r="33" spans="1:4" ht="12.75">
      <c r="A33" s="363"/>
      <c r="B33" s="363"/>
      <c r="C33" s="363"/>
      <c r="D33" s="363"/>
    </row>
  </sheetData>
  <sheetProtection/>
  <mergeCells count="4">
    <mergeCell ref="A1:D1"/>
    <mergeCell ref="A2:D2"/>
    <mergeCell ref="A3:D4"/>
    <mergeCell ref="A9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 alignWithMargins="0">
    <oddHeader>&amp;C10. sz. melléklet a 17/2011.(III.9.) sz. rendelethez Marcali Városi Önkormányzat 
EU támogatások, projektek
E ft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41"/>
  <sheetViews>
    <sheetView zoomScalePageLayoutView="0" workbookViewId="0" topLeftCell="A1">
      <selection activeCell="B2" sqref="B2:E2"/>
    </sheetView>
  </sheetViews>
  <sheetFormatPr defaultColWidth="9.00390625" defaultRowHeight="12.75"/>
  <cols>
    <col min="1" max="1" width="8.375" style="190" customWidth="1"/>
    <col min="2" max="2" width="21.875" style="190" customWidth="1"/>
    <col min="3" max="3" width="58.25390625" style="190" customWidth="1"/>
    <col min="4" max="4" width="11.125" style="190" customWidth="1"/>
    <col min="5" max="5" width="7.375" style="190" customWidth="1"/>
    <col min="6" max="16384" width="9.125" style="190" customWidth="1"/>
  </cols>
  <sheetData>
    <row r="1" spans="2:5" ht="12.75">
      <c r="B1" s="762"/>
      <c r="C1" s="762"/>
      <c r="D1" s="762"/>
      <c r="E1" s="762"/>
    </row>
    <row r="2" spans="2:5" ht="12.75">
      <c r="B2" s="763" t="s">
        <v>482</v>
      </c>
      <c r="C2" s="763"/>
      <c r="D2" s="763"/>
      <c r="E2" s="763"/>
    </row>
    <row r="3" spans="2:5" ht="12.75">
      <c r="B3" s="764" t="s">
        <v>142</v>
      </c>
      <c r="C3" s="765"/>
      <c r="D3" s="765"/>
      <c r="E3" s="765"/>
    </row>
    <row r="4" spans="2:5" ht="12.75">
      <c r="B4" s="284"/>
      <c r="C4" s="285"/>
      <c r="D4" s="285"/>
      <c r="E4" s="285"/>
    </row>
    <row r="5" spans="2:5" ht="13.5" thickBot="1">
      <c r="B5" s="284"/>
      <c r="C5" s="285"/>
      <c r="D5" s="286"/>
      <c r="E5" s="287" t="s">
        <v>64</v>
      </c>
    </row>
    <row r="6" spans="1:5" ht="13.5" thickTop="1">
      <c r="A6" s="766" t="s">
        <v>0</v>
      </c>
      <c r="B6" s="768" t="s">
        <v>191</v>
      </c>
      <c r="C6" s="768" t="s">
        <v>73</v>
      </c>
      <c r="D6" s="768" t="s">
        <v>74</v>
      </c>
      <c r="E6" s="770"/>
    </row>
    <row r="7" spans="1:5" ht="12.75">
      <c r="A7" s="767"/>
      <c r="B7" s="769"/>
      <c r="C7" s="769"/>
      <c r="D7" s="769"/>
      <c r="E7" s="771"/>
    </row>
    <row r="8" spans="1:5" ht="25.5" customHeight="1">
      <c r="A8" s="288" t="s">
        <v>188</v>
      </c>
      <c r="B8" s="289" t="s">
        <v>75</v>
      </c>
      <c r="C8" s="290" t="s">
        <v>76</v>
      </c>
      <c r="D8" s="291"/>
      <c r="E8" s="292">
        <v>500</v>
      </c>
    </row>
    <row r="9" spans="1:6" ht="12.75">
      <c r="A9" s="288" t="s">
        <v>189</v>
      </c>
      <c r="B9" s="289" t="s">
        <v>361</v>
      </c>
      <c r="C9" s="290"/>
      <c r="D9" s="291"/>
      <c r="E9" s="292">
        <f>SUM(E10:E17)</f>
        <v>133287</v>
      </c>
      <c r="F9" s="202"/>
    </row>
    <row r="10" spans="1:5" ht="12.75">
      <c r="A10" s="288" t="s">
        <v>190</v>
      </c>
      <c r="B10" s="289"/>
      <c r="C10" s="293" t="s">
        <v>362</v>
      </c>
      <c r="D10" s="294"/>
      <c r="E10" s="295">
        <v>4000</v>
      </c>
    </row>
    <row r="11" spans="1:5" ht="12.75">
      <c r="A11" s="288" t="s">
        <v>187</v>
      </c>
      <c r="B11" s="289"/>
      <c r="C11" s="293" t="s">
        <v>363</v>
      </c>
      <c r="D11" s="294"/>
      <c r="E11" s="295">
        <v>7217</v>
      </c>
    </row>
    <row r="12" spans="1:5" ht="15" customHeight="1">
      <c r="A12" s="288" t="s">
        <v>222</v>
      </c>
      <c r="B12" s="289"/>
      <c r="C12" s="293" t="s">
        <v>77</v>
      </c>
      <c r="D12" s="294"/>
      <c r="E12" s="295">
        <v>5000</v>
      </c>
    </row>
    <row r="13" spans="1:5" ht="12.75" customHeight="1">
      <c r="A13" s="288" t="s">
        <v>223</v>
      </c>
      <c r="B13" s="289"/>
      <c r="C13" s="293" t="s">
        <v>78</v>
      </c>
      <c r="D13" s="294"/>
      <c r="E13" s="295"/>
    </row>
    <row r="14" spans="1:5" ht="12.75">
      <c r="A14" s="288" t="s">
        <v>224</v>
      </c>
      <c r="B14" s="289"/>
      <c r="C14" s="293" t="s">
        <v>364</v>
      </c>
      <c r="D14" s="294"/>
      <c r="E14" s="295">
        <v>108981</v>
      </c>
    </row>
    <row r="15" spans="1:5" ht="12.75">
      <c r="A15" s="288" t="s">
        <v>225</v>
      </c>
      <c r="B15" s="289"/>
      <c r="C15" s="293" t="s">
        <v>79</v>
      </c>
      <c r="D15" s="294"/>
      <c r="E15" s="295">
        <v>1500</v>
      </c>
    </row>
    <row r="16" spans="1:5" ht="12.75">
      <c r="A16" s="288" t="s">
        <v>226</v>
      </c>
      <c r="B16" s="289"/>
      <c r="C16" s="293" t="s">
        <v>80</v>
      </c>
      <c r="D16" s="294"/>
      <c r="E16" s="295">
        <v>600</v>
      </c>
    </row>
    <row r="17" spans="1:5" ht="26.25" thickBot="1">
      <c r="A17" s="535"/>
      <c r="B17" s="536"/>
      <c r="C17" s="537" t="s">
        <v>450</v>
      </c>
      <c r="D17" s="538"/>
      <c r="E17" s="539">
        <v>5989</v>
      </c>
    </row>
    <row r="18" spans="1:5" ht="21" customHeight="1" thickBot="1" thickTop="1">
      <c r="A18" s="297"/>
      <c r="B18" s="298" t="s">
        <v>81</v>
      </c>
      <c r="C18" s="298"/>
      <c r="D18" s="760">
        <f>E8+E9</f>
        <v>133787</v>
      </c>
      <c r="E18" s="761"/>
    </row>
    <row r="19" ht="13.5" thickTop="1"/>
    <row r="26" ht="12.75">
      <c r="D26" s="299"/>
    </row>
    <row r="27" spans="1:3" ht="12.75">
      <c r="A27" s="296"/>
      <c r="B27" s="296"/>
      <c r="C27" s="296"/>
    </row>
    <row r="28" spans="1:3" ht="12.75">
      <c r="A28" s="296"/>
      <c r="B28" s="296"/>
      <c r="C28" s="296"/>
    </row>
    <row r="29" spans="1:3" ht="12.75">
      <c r="A29" s="296"/>
      <c r="B29" s="296"/>
      <c r="C29" s="296"/>
    </row>
    <row r="30" spans="1:3" ht="3" customHeight="1">
      <c r="A30" s="296"/>
      <c r="B30" s="296"/>
      <c r="C30" s="296"/>
    </row>
    <row r="31" spans="1:3" ht="12.75" hidden="1">
      <c r="A31" s="296"/>
      <c r="B31" s="296"/>
      <c r="C31" s="296"/>
    </row>
    <row r="32" spans="1:4" ht="12.75" hidden="1">
      <c r="A32" s="296"/>
      <c r="B32" s="296"/>
      <c r="C32" s="296"/>
      <c r="D32" s="202"/>
    </row>
    <row r="33" spans="1:3" ht="12.75" hidden="1">
      <c r="A33" s="296"/>
      <c r="B33" s="296"/>
      <c r="C33" s="296"/>
    </row>
    <row r="34" spans="1:4" ht="12.75" hidden="1">
      <c r="A34" s="296"/>
      <c r="B34" s="296"/>
      <c r="C34" s="296"/>
      <c r="D34" s="296"/>
    </row>
    <row r="35" ht="12.75" hidden="1"/>
    <row r="36" spans="2:4" ht="12.75" hidden="1">
      <c r="B36" s="300"/>
      <c r="C36" s="301"/>
      <c r="D36" s="296"/>
    </row>
    <row r="37" spans="2:4" ht="12.75">
      <c r="B37" s="302"/>
      <c r="C37" s="301"/>
      <c r="D37" s="303"/>
    </row>
    <row r="38" spans="2:4" ht="12.75">
      <c r="B38" s="302"/>
      <c r="C38" s="301"/>
      <c r="D38" s="303"/>
    </row>
    <row r="39" spans="2:4" ht="12.75">
      <c r="B39" s="304"/>
      <c r="C39" s="301"/>
      <c r="D39" s="305"/>
    </row>
    <row r="41" ht="12.75">
      <c r="D41" s="299"/>
    </row>
  </sheetData>
  <sheetProtection/>
  <mergeCells count="8">
    <mergeCell ref="A6:A7"/>
    <mergeCell ref="B6:B7"/>
    <mergeCell ref="C6:C7"/>
    <mergeCell ref="D6:E7"/>
    <mergeCell ref="D18:E18"/>
    <mergeCell ref="B1:E1"/>
    <mergeCell ref="B2:E2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P29"/>
  <sheetViews>
    <sheetView workbookViewId="0" topLeftCell="A1">
      <selection activeCell="A1" sqref="A1:O1"/>
    </sheetView>
  </sheetViews>
  <sheetFormatPr defaultColWidth="8.00390625" defaultRowHeight="12.75"/>
  <cols>
    <col min="1" max="1" width="5.375" style="451" customWidth="1"/>
    <col min="2" max="2" width="30.875" style="446" customWidth="1"/>
    <col min="3" max="3" width="7.125" style="446" customWidth="1"/>
    <col min="4" max="4" width="7.375" style="446" customWidth="1"/>
    <col min="5" max="5" width="8.625" style="446" customWidth="1"/>
    <col min="6" max="6" width="9.375" style="446" customWidth="1"/>
    <col min="7" max="7" width="9.75390625" style="446" customWidth="1"/>
    <col min="8" max="8" width="8.875" style="446" customWidth="1"/>
    <col min="9" max="9" width="9.125" style="446" customWidth="1"/>
    <col min="10" max="10" width="7.375" style="446" customWidth="1"/>
    <col min="11" max="11" width="9.125" style="446" customWidth="1"/>
    <col min="12" max="12" width="8.125" style="446" customWidth="1"/>
    <col min="13" max="13" width="9.375" style="446" customWidth="1"/>
    <col min="14" max="14" width="8.75390625" style="446" customWidth="1"/>
    <col min="15" max="15" width="10.125" style="451" customWidth="1"/>
    <col min="16" max="16" width="14.125" style="446" customWidth="1"/>
    <col min="17" max="17" width="9.00390625" style="446" bestFit="1" customWidth="1"/>
    <col min="18" max="25" width="8.00390625" style="446" customWidth="1"/>
    <col min="26" max="26" width="10.125" style="446" bestFit="1" customWidth="1"/>
    <col min="27" max="16384" width="8.00390625" style="446" customWidth="1"/>
  </cols>
  <sheetData>
    <row r="1" spans="1:15" ht="12.75" customHeight="1">
      <c r="A1" s="772" t="s">
        <v>483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</row>
    <row r="2" spans="1:15" ht="12.75" customHeight="1">
      <c r="A2" s="773" t="s">
        <v>404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</row>
    <row r="3" spans="1:15" ht="11.25" customHeight="1" thickBot="1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 t="s">
        <v>64</v>
      </c>
    </row>
    <row r="4" spans="1:15" s="451" customFormat="1" ht="19.5" customHeight="1" thickTop="1">
      <c r="A4" s="448" t="s">
        <v>221</v>
      </c>
      <c r="B4" s="449" t="s">
        <v>191</v>
      </c>
      <c r="C4" s="449" t="s">
        <v>380</v>
      </c>
      <c r="D4" s="449" t="s">
        <v>381</v>
      </c>
      <c r="E4" s="449" t="s">
        <v>382</v>
      </c>
      <c r="F4" s="449" t="s">
        <v>383</v>
      </c>
      <c r="G4" s="449" t="s">
        <v>384</v>
      </c>
      <c r="H4" s="449" t="s">
        <v>385</v>
      </c>
      <c r="I4" s="449" t="s">
        <v>386</v>
      </c>
      <c r="J4" s="449" t="s">
        <v>387</v>
      </c>
      <c r="K4" s="449" t="s">
        <v>388</v>
      </c>
      <c r="L4" s="449" t="s">
        <v>389</v>
      </c>
      <c r="M4" s="449" t="s">
        <v>390</v>
      </c>
      <c r="N4" s="449" t="s">
        <v>391</v>
      </c>
      <c r="O4" s="450" t="s">
        <v>287</v>
      </c>
    </row>
    <row r="5" spans="1:15" s="456" customFormat="1" ht="18" customHeight="1">
      <c r="A5" s="452" t="s">
        <v>188</v>
      </c>
      <c r="B5" s="453" t="s">
        <v>392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5">
        <f aca="true" t="shared" si="0" ref="O5:O27">SUM(C5:N5)</f>
        <v>0</v>
      </c>
    </row>
    <row r="6" spans="1:16" s="460" customFormat="1" ht="15.75">
      <c r="A6" s="452" t="s">
        <v>189</v>
      </c>
      <c r="B6" s="425" t="s">
        <v>149</v>
      </c>
      <c r="C6" s="458">
        <v>82100</v>
      </c>
      <c r="D6" s="458">
        <v>82100</v>
      </c>
      <c r="E6" s="458">
        <v>82100</v>
      </c>
      <c r="F6" s="458">
        <v>82100</v>
      </c>
      <c r="G6" s="458">
        <v>90000</v>
      </c>
      <c r="H6" s="458">
        <v>100116</v>
      </c>
      <c r="I6" s="458">
        <v>82100</v>
      </c>
      <c r="J6" s="458">
        <v>82100</v>
      </c>
      <c r="K6" s="458">
        <v>279871</v>
      </c>
      <c r="L6" s="458">
        <v>89555</v>
      </c>
      <c r="M6" s="458">
        <v>82100</v>
      </c>
      <c r="N6" s="458">
        <v>82146</v>
      </c>
      <c r="O6" s="455">
        <f t="shared" si="0"/>
        <v>1216388</v>
      </c>
      <c r="P6" s="459"/>
    </row>
    <row r="7" spans="1:16" s="460" customFormat="1" ht="15.75" customHeight="1">
      <c r="A7" s="452" t="s">
        <v>190</v>
      </c>
      <c r="B7" s="468" t="s">
        <v>330</v>
      </c>
      <c r="C7" s="458"/>
      <c r="D7" s="458">
        <v>10000</v>
      </c>
      <c r="E7" s="458"/>
      <c r="F7" s="458">
        <v>15000</v>
      </c>
      <c r="G7" s="458"/>
      <c r="H7" s="458">
        <v>12748</v>
      </c>
      <c r="I7" s="458"/>
      <c r="J7" s="458">
        <v>10000</v>
      </c>
      <c r="K7" s="458">
        <v>33359</v>
      </c>
      <c r="L7" s="458">
        <v>10000</v>
      </c>
      <c r="M7" s="458">
        <v>10000</v>
      </c>
      <c r="N7" s="458">
        <v>2492</v>
      </c>
      <c r="O7" s="455">
        <f t="shared" si="0"/>
        <v>103599</v>
      </c>
      <c r="P7" s="459"/>
    </row>
    <row r="8" spans="1:16" s="460" customFormat="1" ht="24">
      <c r="A8" s="452" t="s">
        <v>187</v>
      </c>
      <c r="B8" s="468" t="s">
        <v>331</v>
      </c>
      <c r="C8" s="458"/>
      <c r="D8" s="458">
        <v>200500</v>
      </c>
      <c r="E8" s="458"/>
      <c r="F8" s="458">
        <v>500000</v>
      </c>
      <c r="G8" s="458"/>
      <c r="H8" s="458">
        <v>500000</v>
      </c>
      <c r="I8" s="458">
        <v>130000</v>
      </c>
      <c r="J8" s="458"/>
      <c r="K8" s="458">
        <v>500993</v>
      </c>
      <c r="L8" s="458"/>
      <c r="M8" s="458">
        <v>428463</v>
      </c>
      <c r="N8" s="458"/>
      <c r="O8" s="455">
        <f t="shared" si="0"/>
        <v>2259956</v>
      </c>
      <c r="P8" s="459"/>
    </row>
    <row r="9" spans="1:16" s="460" customFormat="1" ht="15.75">
      <c r="A9" s="452" t="s">
        <v>222</v>
      </c>
      <c r="B9" s="468" t="s">
        <v>1</v>
      </c>
      <c r="C9" s="458"/>
      <c r="D9" s="458"/>
      <c r="E9" s="458">
        <v>210000</v>
      </c>
      <c r="F9" s="458"/>
      <c r="G9" s="458"/>
      <c r="H9" s="458"/>
      <c r="I9" s="458"/>
      <c r="J9" s="458"/>
      <c r="K9" s="458">
        <v>370560</v>
      </c>
      <c r="L9" s="458"/>
      <c r="M9" s="458"/>
      <c r="N9" s="458"/>
      <c r="O9" s="455">
        <f t="shared" si="0"/>
        <v>580560</v>
      </c>
      <c r="P9" s="459"/>
    </row>
    <row r="10" spans="1:16" s="460" customFormat="1" ht="15.75">
      <c r="A10" s="452" t="s">
        <v>223</v>
      </c>
      <c r="B10" s="468" t="s">
        <v>405</v>
      </c>
      <c r="C10" s="458">
        <v>20000</v>
      </c>
      <c r="D10" s="458">
        <v>30000</v>
      </c>
      <c r="E10" s="458">
        <v>30000</v>
      </c>
      <c r="F10" s="458">
        <v>30000</v>
      </c>
      <c r="G10" s="458">
        <v>30000</v>
      </c>
      <c r="H10" s="458">
        <v>30000</v>
      </c>
      <c r="I10" s="458">
        <v>20000</v>
      </c>
      <c r="J10" s="458">
        <v>30000</v>
      </c>
      <c r="K10" s="458">
        <v>20000</v>
      </c>
      <c r="L10" s="458">
        <v>30000</v>
      </c>
      <c r="M10" s="458">
        <v>22998</v>
      </c>
      <c r="N10" s="458">
        <v>30000</v>
      </c>
      <c r="O10" s="455">
        <f t="shared" si="0"/>
        <v>322998</v>
      </c>
      <c r="P10" s="459"/>
    </row>
    <row r="11" spans="1:16" s="460" customFormat="1" ht="15.75">
      <c r="A11" s="452" t="s">
        <v>224</v>
      </c>
      <c r="B11" s="468" t="s">
        <v>406</v>
      </c>
      <c r="C11" s="458">
        <v>12000</v>
      </c>
      <c r="D11" s="458">
        <v>13000</v>
      </c>
      <c r="E11" s="458">
        <v>12000</v>
      </c>
      <c r="F11" s="458">
        <v>13000</v>
      </c>
      <c r="G11" s="458">
        <v>12000</v>
      </c>
      <c r="H11" s="458">
        <v>13000</v>
      </c>
      <c r="I11" s="458">
        <v>12000</v>
      </c>
      <c r="J11" s="458">
        <v>13000</v>
      </c>
      <c r="K11" s="458">
        <v>12000</v>
      </c>
      <c r="L11" s="458">
        <v>13000</v>
      </c>
      <c r="M11" s="458">
        <v>12000</v>
      </c>
      <c r="N11" s="458">
        <v>11020</v>
      </c>
      <c r="O11" s="455">
        <f t="shared" si="0"/>
        <v>148020</v>
      </c>
      <c r="P11" s="459"/>
    </row>
    <row r="12" spans="1:16" s="460" customFormat="1" ht="15.75">
      <c r="A12" s="452" t="s">
        <v>225</v>
      </c>
      <c r="B12" s="468" t="s">
        <v>407</v>
      </c>
      <c r="C12" s="458">
        <v>40</v>
      </c>
      <c r="D12" s="458">
        <v>40</v>
      </c>
      <c r="E12" s="458">
        <v>40</v>
      </c>
      <c r="F12" s="458">
        <v>40</v>
      </c>
      <c r="G12" s="458">
        <v>40</v>
      </c>
      <c r="H12" s="458">
        <v>40</v>
      </c>
      <c r="I12" s="458">
        <v>40</v>
      </c>
      <c r="J12" s="458">
        <v>40</v>
      </c>
      <c r="K12" s="458">
        <v>40</v>
      </c>
      <c r="L12" s="458">
        <v>1000</v>
      </c>
      <c r="M12" s="458">
        <v>40</v>
      </c>
      <c r="N12" s="458">
        <v>100</v>
      </c>
      <c r="O12" s="455">
        <f t="shared" si="0"/>
        <v>1500</v>
      </c>
      <c r="P12" s="459"/>
    </row>
    <row r="13" spans="1:16" s="460" customFormat="1" ht="15.75">
      <c r="A13" s="452" t="s">
        <v>226</v>
      </c>
      <c r="B13" s="468" t="s">
        <v>408</v>
      </c>
      <c r="C13" s="458">
        <v>400</v>
      </c>
      <c r="D13" s="458">
        <v>400</v>
      </c>
      <c r="E13" s="458">
        <v>500</v>
      </c>
      <c r="F13" s="458">
        <v>400</v>
      </c>
      <c r="G13" s="458">
        <v>500</v>
      </c>
      <c r="H13" s="458">
        <v>500</v>
      </c>
      <c r="I13" s="458">
        <v>400</v>
      </c>
      <c r="J13" s="458">
        <v>400</v>
      </c>
      <c r="K13" s="458">
        <v>500</v>
      </c>
      <c r="L13" s="458">
        <v>400</v>
      </c>
      <c r="M13" s="458">
        <v>410</v>
      </c>
      <c r="N13" s="458">
        <v>500</v>
      </c>
      <c r="O13" s="455">
        <f t="shared" si="0"/>
        <v>5310</v>
      </c>
      <c r="P13" s="459"/>
    </row>
    <row r="14" spans="1:16" s="460" customFormat="1" ht="16.5" thickBot="1">
      <c r="A14" s="452" t="s">
        <v>227</v>
      </c>
      <c r="B14" s="457" t="s">
        <v>393</v>
      </c>
      <c r="C14" s="458"/>
      <c r="D14" s="458"/>
      <c r="E14" s="458">
        <v>100000</v>
      </c>
      <c r="F14" s="458"/>
      <c r="G14" s="458"/>
      <c r="H14" s="458">
        <v>108893</v>
      </c>
      <c r="I14" s="458"/>
      <c r="J14" s="458"/>
      <c r="K14" s="458">
        <v>100000</v>
      </c>
      <c r="L14" s="458"/>
      <c r="M14" s="458">
        <v>46055</v>
      </c>
      <c r="N14" s="458">
        <v>30787</v>
      </c>
      <c r="O14" s="455">
        <f t="shared" si="0"/>
        <v>385735</v>
      </c>
      <c r="P14" s="459"/>
    </row>
    <row r="15" spans="1:16" s="456" customFormat="1" ht="20.25" customHeight="1" thickBot="1" thickTop="1">
      <c r="A15" s="452" t="s">
        <v>228</v>
      </c>
      <c r="B15" s="461" t="s">
        <v>394</v>
      </c>
      <c r="C15" s="462">
        <f aca="true" t="shared" si="1" ref="C15:N15">SUM(C6:C14)</f>
        <v>114540</v>
      </c>
      <c r="D15" s="462">
        <f t="shared" si="1"/>
        <v>336040</v>
      </c>
      <c r="E15" s="462">
        <f t="shared" si="1"/>
        <v>434640</v>
      </c>
      <c r="F15" s="462">
        <f t="shared" si="1"/>
        <v>640540</v>
      </c>
      <c r="G15" s="462">
        <f t="shared" si="1"/>
        <v>132540</v>
      </c>
      <c r="H15" s="462">
        <f t="shared" si="1"/>
        <v>765297</v>
      </c>
      <c r="I15" s="462">
        <f t="shared" si="1"/>
        <v>244540</v>
      </c>
      <c r="J15" s="462">
        <f t="shared" si="1"/>
        <v>135540</v>
      </c>
      <c r="K15" s="462">
        <f t="shared" si="1"/>
        <v>1317323</v>
      </c>
      <c r="L15" s="462">
        <f t="shared" si="1"/>
        <v>143955</v>
      </c>
      <c r="M15" s="462">
        <f t="shared" si="1"/>
        <v>602066</v>
      </c>
      <c r="N15" s="462">
        <f t="shared" si="1"/>
        <v>157045</v>
      </c>
      <c r="O15" s="463">
        <f t="shared" si="0"/>
        <v>5024066</v>
      </c>
      <c r="P15" s="464"/>
    </row>
    <row r="16" spans="1:16" s="456" customFormat="1" ht="14.25" customHeight="1" thickTop="1">
      <c r="A16" s="452" t="s">
        <v>229</v>
      </c>
      <c r="B16" s="453" t="s">
        <v>19</v>
      </c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5"/>
      <c r="P16" s="464"/>
    </row>
    <row r="17" spans="1:16" s="460" customFormat="1" ht="15.75">
      <c r="A17" s="452" t="s">
        <v>305</v>
      </c>
      <c r="B17" s="204" t="s">
        <v>354</v>
      </c>
      <c r="C17" s="458">
        <v>36000</v>
      </c>
      <c r="D17" s="458">
        <v>36000</v>
      </c>
      <c r="E17" s="458">
        <v>36000</v>
      </c>
      <c r="F17" s="458">
        <v>36000</v>
      </c>
      <c r="G17" s="458">
        <v>36000</v>
      </c>
      <c r="H17" s="458">
        <v>41733</v>
      </c>
      <c r="I17" s="458">
        <v>36000</v>
      </c>
      <c r="J17" s="458">
        <v>36000</v>
      </c>
      <c r="K17" s="458">
        <v>46786</v>
      </c>
      <c r="L17" s="458">
        <v>36000</v>
      </c>
      <c r="M17" s="458">
        <v>36000</v>
      </c>
      <c r="N17" s="458">
        <v>35573</v>
      </c>
      <c r="O17" s="455">
        <f t="shared" si="0"/>
        <v>448092</v>
      </c>
      <c r="P17" s="459"/>
    </row>
    <row r="18" spans="1:16" s="460" customFormat="1" ht="15.75">
      <c r="A18" s="452" t="s">
        <v>325</v>
      </c>
      <c r="B18" s="197" t="s">
        <v>60</v>
      </c>
      <c r="C18" s="458">
        <v>9000</v>
      </c>
      <c r="D18" s="458">
        <v>10000</v>
      </c>
      <c r="E18" s="458">
        <v>9000</v>
      </c>
      <c r="F18" s="458">
        <v>10000</v>
      </c>
      <c r="G18" s="458">
        <v>10000</v>
      </c>
      <c r="H18" s="458">
        <v>11465</v>
      </c>
      <c r="I18" s="458">
        <v>10000</v>
      </c>
      <c r="J18" s="458">
        <v>10000</v>
      </c>
      <c r="K18" s="458">
        <v>14352</v>
      </c>
      <c r="L18" s="458">
        <v>10000</v>
      </c>
      <c r="M18" s="458">
        <v>10000</v>
      </c>
      <c r="N18" s="458">
        <v>11704</v>
      </c>
      <c r="O18" s="455">
        <f t="shared" si="0"/>
        <v>125521</v>
      </c>
      <c r="P18" s="459"/>
    </row>
    <row r="19" spans="1:16" s="460" customFormat="1" ht="15.75">
      <c r="A19" s="452" t="s">
        <v>395</v>
      </c>
      <c r="B19" s="470" t="s">
        <v>356</v>
      </c>
      <c r="C19" s="458">
        <v>65000</v>
      </c>
      <c r="D19" s="458">
        <v>65000</v>
      </c>
      <c r="E19" s="458">
        <v>65000</v>
      </c>
      <c r="F19" s="458">
        <v>65000</v>
      </c>
      <c r="G19" s="458">
        <v>65000</v>
      </c>
      <c r="H19" s="458">
        <v>146032</v>
      </c>
      <c r="I19" s="458">
        <v>65000</v>
      </c>
      <c r="J19" s="458">
        <v>65000</v>
      </c>
      <c r="K19" s="458">
        <v>88294</v>
      </c>
      <c r="L19" s="458">
        <v>65000</v>
      </c>
      <c r="M19" s="458">
        <v>65000</v>
      </c>
      <c r="N19" s="458">
        <v>63724</v>
      </c>
      <c r="O19" s="455">
        <f t="shared" si="0"/>
        <v>883050</v>
      </c>
      <c r="P19" s="459"/>
    </row>
    <row r="20" spans="1:16" s="460" customFormat="1" ht="15.75">
      <c r="A20" s="452" t="s">
        <v>396</v>
      </c>
      <c r="B20" s="470" t="s">
        <v>156</v>
      </c>
      <c r="C20" s="458">
        <v>10000</v>
      </c>
      <c r="D20" s="458">
        <v>10000</v>
      </c>
      <c r="E20" s="458">
        <v>10000</v>
      </c>
      <c r="F20" s="458">
        <v>10000</v>
      </c>
      <c r="G20" s="458">
        <v>10000</v>
      </c>
      <c r="H20" s="458">
        <v>10000</v>
      </c>
      <c r="I20" s="458">
        <v>10000</v>
      </c>
      <c r="J20" s="458">
        <v>10000</v>
      </c>
      <c r="K20" s="458">
        <v>10000</v>
      </c>
      <c r="L20" s="458">
        <v>10000</v>
      </c>
      <c r="M20" s="458">
        <v>10000</v>
      </c>
      <c r="N20" s="458">
        <v>8660</v>
      </c>
      <c r="O20" s="455">
        <f t="shared" si="0"/>
        <v>118660</v>
      </c>
      <c r="P20" s="459"/>
    </row>
    <row r="21" spans="1:16" s="460" customFormat="1" ht="15.75">
      <c r="A21" s="452" t="s">
        <v>397</v>
      </c>
      <c r="B21" s="470" t="s">
        <v>157</v>
      </c>
      <c r="C21" s="458">
        <v>63000</v>
      </c>
      <c r="D21" s="458">
        <v>64000</v>
      </c>
      <c r="E21" s="458">
        <v>63000</v>
      </c>
      <c r="F21" s="458">
        <v>64000</v>
      </c>
      <c r="G21" s="458">
        <v>63000</v>
      </c>
      <c r="H21" s="458">
        <v>1607</v>
      </c>
      <c r="I21" s="458">
        <v>45000</v>
      </c>
      <c r="J21" s="458">
        <v>64000</v>
      </c>
      <c r="K21" s="458">
        <v>64348</v>
      </c>
      <c r="L21" s="458">
        <v>64000</v>
      </c>
      <c r="M21" s="458">
        <v>63000</v>
      </c>
      <c r="N21" s="458">
        <v>63373</v>
      </c>
      <c r="O21" s="455">
        <f t="shared" si="0"/>
        <v>682328</v>
      </c>
      <c r="P21" s="459"/>
    </row>
    <row r="22" spans="1:16" s="460" customFormat="1" ht="15.75">
      <c r="A22" s="452" t="s">
        <v>398</v>
      </c>
      <c r="B22" s="470" t="s">
        <v>152</v>
      </c>
      <c r="C22" s="458">
        <v>500</v>
      </c>
      <c r="D22" s="458"/>
      <c r="E22" s="458"/>
      <c r="F22" s="458"/>
      <c r="G22" s="458">
        <v>500</v>
      </c>
      <c r="H22" s="458"/>
      <c r="I22" s="458"/>
      <c r="J22" s="458"/>
      <c r="K22" s="458">
        <v>13095</v>
      </c>
      <c r="L22" s="458"/>
      <c r="M22" s="458">
        <v>500</v>
      </c>
      <c r="N22" s="458"/>
      <c r="O22" s="455">
        <f t="shared" si="0"/>
        <v>14595</v>
      </c>
      <c r="P22" s="459"/>
    </row>
    <row r="23" spans="1:16" s="460" customFormat="1" ht="15.75">
      <c r="A23" s="452" t="s">
        <v>399</v>
      </c>
      <c r="B23" s="470" t="s">
        <v>153</v>
      </c>
      <c r="C23" s="458">
        <v>400000</v>
      </c>
      <c r="D23" s="458"/>
      <c r="E23" s="458">
        <v>400000</v>
      </c>
      <c r="F23" s="458"/>
      <c r="G23" s="458">
        <v>357498</v>
      </c>
      <c r="H23" s="458">
        <v>3820</v>
      </c>
      <c r="I23" s="458">
        <v>300000</v>
      </c>
      <c r="J23" s="458">
        <v>130000</v>
      </c>
      <c r="K23" s="458">
        <v>301524</v>
      </c>
      <c r="L23" s="458"/>
      <c r="M23" s="458">
        <v>30000</v>
      </c>
      <c r="N23" s="458">
        <v>21000</v>
      </c>
      <c r="O23" s="455">
        <f t="shared" si="0"/>
        <v>1943842</v>
      </c>
      <c r="P23" s="459"/>
    </row>
    <row r="24" spans="1:16" s="460" customFormat="1" ht="15.75">
      <c r="A24" s="452" t="s">
        <v>400</v>
      </c>
      <c r="B24" s="469" t="s">
        <v>154</v>
      </c>
      <c r="C24" s="458">
        <v>50000</v>
      </c>
      <c r="D24" s="458">
        <v>50000</v>
      </c>
      <c r="E24" s="458">
        <v>50000</v>
      </c>
      <c r="F24" s="458">
        <v>50000</v>
      </c>
      <c r="G24" s="458">
        <v>50000</v>
      </c>
      <c r="H24" s="458">
        <v>50000</v>
      </c>
      <c r="I24" s="458">
        <v>68000</v>
      </c>
      <c r="J24" s="458">
        <v>50000</v>
      </c>
      <c r="K24" s="458">
        <v>50000</v>
      </c>
      <c r="L24" s="458">
        <v>50000</v>
      </c>
      <c r="M24" s="458">
        <v>50000</v>
      </c>
      <c r="N24" s="458">
        <v>57254</v>
      </c>
      <c r="O24" s="455">
        <f t="shared" si="0"/>
        <v>625254</v>
      </c>
      <c r="P24" s="459"/>
    </row>
    <row r="25" spans="1:16" s="460" customFormat="1" ht="24.75" thickBot="1">
      <c r="A25" s="452" t="s">
        <v>401</v>
      </c>
      <c r="B25" s="218" t="s">
        <v>409</v>
      </c>
      <c r="C25" s="458">
        <v>500</v>
      </c>
      <c r="D25" s="458">
        <v>1000</v>
      </c>
      <c r="E25" s="458">
        <v>1000</v>
      </c>
      <c r="F25" s="458">
        <v>1000</v>
      </c>
      <c r="G25" s="458">
        <v>500</v>
      </c>
      <c r="H25" s="458">
        <v>1000</v>
      </c>
      <c r="I25" s="458">
        <v>1000</v>
      </c>
      <c r="J25" s="458">
        <v>1000</v>
      </c>
      <c r="K25" s="458">
        <v>1000</v>
      </c>
      <c r="L25" s="458">
        <v>1000</v>
      </c>
      <c r="M25" s="458">
        <v>500</v>
      </c>
      <c r="N25" s="458">
        <v>1000</v>
      </c>
      <c r="O25" s="455">
        <f t="shared" si="0"/>
        <v>10500</v>
      </c>
      <c r="P25" s="459"/>
    </row>
    <row r="26" spans="1:16" s="460" customFormat="1" ht="16.5" thickBot="1">
      <c r="A26" s="452"/>
      <c r="B26" s="670" t="s">
        <v>460</v>
      </c>
      <c r="C26" s="671"/>
      <c r="D26" s="671"/>
      <c r="E26" s="671"/>
      <c r="F26" s="671"/>
      <c r="G26" s="671"/>
      <c r="H26" s="671"/>
      <c r="I26" s="671"/>
      <c r="J26" s="671">
        <v>172224</v>
      </c>
      <c r="K26" s="671"/>
      <c r="L26" s="671"/>
      <c r="M26" s="671"/>
      <c r="N26" s="671"/>
      <c r="O26" s="455">
        <f t="shared" si="0"/>
        <v>172224</v>
      </c>
      <c r="P26" s="459"/>
    </row>
    <row r="27" spans="1:16" s="456" customFormat="1" ht="20.25" customHeight="1" thickBot="1" thickTop="1">
      <c r="A27" s="452" t="s">
        <v>402</v>
      </c>
      <c r="B27" s="461" t="s">
        <v>403</v>
      </c>
      <c r="C27" s="462">
        <f aca="true" t="shared" si="2" ref="C27:N27">SUM(C17:C25)</f>
        <v>634000</v>
      </c>
      <c r="D27" s="462">
        <f t="shared" si="2"/>
        <v>236000</v>
      </c>
      <c r="E27" s="462">
        <f t="shared" si="2"/>
        <v>634000</v>
      </c>
      <c r="F27" s="462">
        <f t="shared" si="2"/>
        <v>236000</v>
      </c>
      <c r="G27" s="462">
        <f t="shared" si="2"/>
        <v>592498</v>
      </c>
      <c r="H27" s="462">
        <f t="shared" si="2"/>
        <v>265657</v>
      </c>
      <c r="I27" s="462">
        <f t="shared" si="2"/>
        <v>535000</v>
      </c>
      <c r="J27" s="462">
        <f>SUM(J17:J26)</f>
        <v>538224</v>
      </c>
      <c r="K27" s="462">
        <f t="shared" si="2"/>
        <v>589399</v>
      </c>
      <c r="L27" s="462">
        <f t="shared" si="2"/>
        <v>236000</v>
      </c>
      <c r="M27" s="462">
        <f t="shared" si="2"/>
        <v>265000</v>
      </c>
      <c r="N27" s="462">
        <f t="shared" si="2"/>
        <v>262288</v>
      </c>
      <c r="O27" s="463">
        <f t="shared" si="0"/>
        <v>5024066</v>
      </c>
      <c r="P27" s="465"/>
    </row>
    <row r="28" spans="1:15" ht="16.5" thickTop="1">
      <c r="A28" s="466"/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6"/>
    </row>
    <row r="29" ht="15.75">
      <c r="A29" s="466"/>
    </row>
  </sheetData>
  <sheetProtection/>
  <mergeCells count="2">
    <mergeCell ref="A1:O1"/>
    <mergeCell ref="A2:O2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34"/>
  <sheetViews>
    <sheetView zoomScalePageLayoutView="0" workbookViewId="0" topLeftCell="A1">
      <selection activeCell="A2" sqref="A2:E2"/>
    </sheetView>
  </sheetViews>
  <sheetFormatPr defaultColWidth="8.00390625" defaultRowHeight="12.75"/>
  <cols>
    <col min="1" max="1" width="5.625" style="285" customWidth="1"/>
    <col min="2" max="2" width="30.375" style="307" customWidth="1"/>
    <col min="3" max="3" width="14.875" style="307" hidden="1" customWidth="1"/>
    <col min="4" max="4" width="15.875" style="307" customWidth="1"/>
    <col min="5" max="5" width="15.25390625" style="307" customWidth="1"/>
    <col min="6" max="16384" width="8.00390625" style="307" customWidth="1"/>
  </cols>
  <sheetData>
    <row r="1" spans="1:10" ht="12.75" customHeight="1">
      <c r="A1" s="762"/>
      <c r="B1" s="762"/>
      <c r="C1" s="762"/>
      <c r="D1" s="762"/>
      <c r="E1" s="762"/>
      <c r="F1" s="306"/>
      <c r="G1" s="306"/>
      <c r="H1" s="306"/>
      <c r="I1" s="306"/>
      <c r="J1" s="306"/>
    </row>
    <row r="2" spans="1:10" ht="12.75">
      <c r="A2" s="763" t="s">
        <v>484</v>
      </c>
      <c r="B2" s="763"/>
      <c r="C2" s="763"/>
      <c r="D2" s="763"/>
      <c r="E2" s="763"/>
      <c r="F2" s="308"/>
      <c r="G2" s="308"/>
      <c r="H2" s="308"/>
      <c r="I2" s="308"/>
      <c r="J2" s="308"/>
    </row>
    <row r="3" spans="1:5" ht="12.75">
      <c r="A3" s="764" t="s">
        <v>90</v>
      </c>
      <c r="B3" s="765"/>
      <c r="C3" s="765"/>
      <c r="D3" s="765"/>
      <c r="E3" s="765"/>
    </row>
    <row r="4" spans="1:5" ht="12.75">
      <c r="A4" s="764" t="s">
        <v>91</v>
      </c>
      <c r="B4" s="764"/>
      <c r="C4" s="764"/>
      <c r="D4" s="764"/>
      <c r="E4" s="764"/>
    </row>
    <row r="5" spans="1:5" s="310" customFormat="1" ht="15.75" thickBot="1">
      <c r="A5" s="309"/>
      <c r="E5" s="401" t="s">
        <v>237</v>
      </c>
    </row>
    <row r="6" spans="1:5" s="314" customFormat="1" ht="63" customHeight="1" thickBot="1">
      <c r="A6" s="311" t="s">
        <v>221</v>
      </c>
      <c r="B6" s="312" t="s">
        <v>83</v>
      </c>
      <c r="C6" s="312" t="s">
        <v>84</v>
      </c>
      <c r="D6" s="312" t="s">
        <v>92</v>
      </c>
      <c r="E6" s="313" t="s">
        <v>93</v>
      </c>
    </row>
    <row r="7" spans="1:5" s="314" customFormat="1" ht="18" customHeight="1" thickBot="1">
      <c r="A7" s="311"/>
      <c r="B7" s="315">
        <v>2</v>
      </c>
      <c r="C7" s="315"/>
      <c r="D7" s="315">
        <v>3</v>
      </c>
      <c r="E7" s="316">
        <v>4</v>
      </c>
    </row>
    <row r="8" spans="1:7" ht="18" customHeight="1">
      <c r="A8" s="323" t="s">
        <v>188</v>
      </c>
      <c r="B8" s="324" t="s">
        <v>94</v>
      </c>
      <c r="C8" s="324">
        <v>2000</v>
      </c>
      <c r="D8" s="325">
        <v>4040</v>
      </c>
      <c r="E8" s="326">
        <v>40</v>
      </c>
      <c r="G8" s="327"/>
    </row>
    <row r="9" spans="1:7" ht="18" customHeight="1">
      <c r="A9" s="328" t="s">
        <v>189</v>
      </c>
      <c r="B9" s="329" t="s">
        <v>95</v>
      </c>
      <c r="C9" s="329">
        <v>39000</v>
      </c>
      <c r="D9" s="330">
        <v>40500</v>
      </c>
      <c r="E9" s="331">
        <v>1500</v>
      </c>
      <c r="G9" s="327"/>
    </row>
    <row r="10" spans="1:7" ht="18" customHeight="1">
      <c r="A10" s="328" t="s">
        <v>190</v>
      </c>
      <c r="B10" s="329" t="s">
        <v>96</v>
      </c>
      <c r="C10" s="329">
        <v>76000</v>
      </c>
      <c r="D10" s="330">
        <v>35300</v>
      </c>
      <c r="E10" s="331">
        <v>1300</v>
      </c>
      <c r="G10" s="327"/>
    </row>
    <row r="11" spans="1:7" ht="18" customHeight="1">
      <c r="A11" s="317" t="s">
        <v>187</v>
      </c>
      <c r="B11" s="318" t="s">
        <v>415</v>
      </c>
      <c r="C11" s="318"/>
      <c r="D11" s="476">
        <v>2100</v>
      </c>
      <c r="E11" s="319">
        <v>100</v>
      </c>
      <c r="G11" s="327"/>
    </row>
    <row r="12" spans="1:5" ht="18" customHeight="1" thickBot="1">
      <c r="A12" s="320"/>
      <c r="B12" s="321" t="s">
        <v>287</v>
      </c>
      <c r="C12" s="321">
        <f>SUM(C8:C10)</f>
        <v>117000</v>
      </c>
      <c r="D12" s="332">
        <f>SUM(D8:D10)</f>
        <v>79840</v>
      </c>
      <c r="E12" s="322">
        <f>SUM(E8:E10)</f>
        <v>2840</v>
      </c>
    </row>
    <row r="27" spans="1:3" ht="12.75">
      <c r="A27" s="405"/>
      <c r="B27" s="406"/>
      <c r="C27" s="406"/>
    </row>
    <row r="28" spans="1:3" ht="12.75">
      <c r="A28" s="405"/>
      <c r="B28" s="406"/>
      <c r="C28" s="406"/>
    </row>
    <row r="29" spans="1:3" ht="12.75">
      <c r="A29" s="405"/>
      <c r="B29" s="406"/>
      <c r="C29" s="406"/>
    </row>
    <row r="30" spans="1:3" ht="12.75">
      <c r="A30" s="405"/>
      <c r="B30" s="406"/>
      <c r="C30" s="406"/>
    </row>
    <row r="31" spans="1:3" ht="12.75">
      <c r="A31" s="405"/>
      <c r="B31" s="406"/>
      <c r="C31" s="406"/>
    </row>
    <row r="32" spans="1:3" ht="12.75">
      <c r="A32" s="405"/>
      <c r="B32" s="406"/>
      <c r="C32" s="406"/>
    </row>
    <row r="33" spans="1:3" ht="12.75">
      <c r="A33" s="405"/>
      <c r="B33" s="406"/>
      <c r="C33" s="406"/>
    </row>
    <row r="34" spans="1:4" ht="12.75">
      <c r="A34" s="405"/>
      <c r="B34" s="406"/>
      <c r="C34" s="406"/>
      <c r="D34" s="406"/>
    </row>
  </sheetData>
  <sheetProtection/>
  <mergeCells count="4">
    <mergeCell ref="A3:E3"/>
    <mergeCell ref="A4:E4"/>
    <mergeCell ref="A1:E1"/>
    <mergeCell ref="A2:E2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I33"/>
  <sheetViews>
    <sheetView zoomScalePageLayoutView="0" workbookViewId="0" topLeftCell="A1">
      <selection activeCell="A2" sqref="A2:D2"/>
    </sheetView>
  </sheetViews>
  <sheetFormatPr defaultColWidth="8.00390625" defaultRowHeight="12.75"/>
  <cols>
    <col min="1" max="1" width="5.625" style="285" customWidth="1"/>
    <col min="2" max="2" width="33.375" style="307" customWidth="1"/>
    <col min="3" max="3" width="14.875" style="307" hidden="1" customWidth="1"/>
    <col min="4" max="4" width="31.75390625" style="307" customWidth="1"/>
    <col min="5" max="16384" width="8.00390625" style="307" customWidth="1"/>
  </cols>
  <sheetData>
    <row r="1" spans="1:9" ht="12.75" customHeight="1">
      <c r="A1" s="762"/>
      <c r="B1" s="762"/>
      <c r="C1" s="762"/>
      <c r="D1" s="762"/>
      <c r="E1" s="306"/>
      <c r="F1" s="306"/>
      <c r="G1" s="306"/>
      <c r="H1" s="306"/>
      <c r="I1" s="306"/>
    </row>
    <row r="2" spans="1:9" ht="12.75">
      <c r="A2" s="763" t="s">
        <v>485</v>
      </c>
      <c r="B2" s="763"/>
      <c r="C2" s="763"/>
      <c r="D2" s="763"/>
      <c r="E2" s="308"/>
      <c r="F2" s="308"/>
      <c r="G2" s="308"/>
      <c r="H2" s="308"/>
      <c r="I2" s="308"/>
    </row>
    <row r="3" spans="1:4" ht="12.75">
      <c r="A3" s="764" t="s">
        <v>82</v>
      </c>
      <c r="B3" s="765"/>
      <c r="C3" s="765"/>
      <c r="D3" s="765"/>
    </row>
    <row r="4" spans="1:4" ht="12.75">
      <c r="A4" s="764"/>
      <c r="B4" s="764"/>
      <c r="C4" s="764"/>
      <c r="D4" s="764"/>
    </row>
    <row r="5" spans="1:5" s="310" customFormat="1" ht="15.75" thickBot="1">
      <c r="A5" s="309"/>
      <c r="E5" s="310" t="s">
        <v>237</v>
      </c>
    </row>
    <row r="6" spans="1:4" s="314" customFormat="1" ht="63" customHeight="1" thickBot="1">
      <c r="A6" s="311" t="s">
        <v>221</v>
      </c>
      <c r="B6" s="312" t="s">
        <v>83</v>
      </c>
      <c r="C6" s="312" t="s">
        <v>84</v>
      </c>
      <c r="D6" s="313" t="s">
        <v>85</v>
      </c>
    </row>
    <row r="7" spans="1:4" s="314" customFormat="1" ht="18" customHeight="1" thickBot="1">
      <c r="A7" s="311"/>
      <c r="B7" s="315">
        <v>2</v>
      </c>
      <c r="C7" s="315"/>
      <c r="D7" s="316">
        <v>3</v>
      </c>
    </row>
    <row r="8" spans="1:4" ht="26.25" customHeight="1">
      <c r="A8" s="317" t="s">
        <v>188</v>
      </c>
      <c r="B8" s="318" t="s">
        <v>86</v>
      </c>
      <c r="C8" s="318"/>
      <c r="D8" s="319">
        <v>7915</v>
      </c>
    </row>
    <row r="9" spans="1:4" ht="26.25" customHeight="1">
      <c r="A9" s="317" t="s">
        <v>87</v>
      </c>
      <c r="B9" s="318" t="s">
        <v>88</v>
      </c>
      <c r="C9" s="318"/>
      <c r="D9" s="319">
        <v>200</v>
      </c>
    </row>
    <row r="10" spans="1:4" ht="18" customHeight="1" thickBot="1">
      <c r="A10" s="320"/>
      <c r="B10" s="321" t="s">
        <v>287</v>
      </c>
      <c r="C10" s="321" t="e">
        <f>SUM(#REF!)</f>
        <v>#REF!</v>
      </c>
      <c r="D10" s="322">
        <f>SUM(D8:D9)</f>
        <v>8115</v>
      </c>
    </row>
    <row r="26" spans="1:3" ht="12.75">
      <c r="A26" s="405"/>
      <c r="B26" s="406"/>
      <c r="C26" s="406"/>
    </row>
    <row r="27" spans="1:3" ht="12.75">
      <c r="A27" s="405"/>
      <c r="B27" s="406"/>
      <c r="C27" s="406"/>
    </row>
    <row r="28" spans="1:3" ht="12.75">
      <c r="A28" s="405"/>
      <c r="B28" s="406"/>
      <c r="C28" s="406"/>
    </row>
    <row r="29" spans="1:3" ht="12.75">
      <c r="A29" s="405"/>
      <c r="B29" s="406"/>
      <c r="C29" s="406"/>
    </row>
    <row r="30" spans="1:3" ht="12.75">
      <c r="A30" s="405"/>
      <c r="B30" s="406"/>
      <c r="C30" s="406"/>
    </row>
    <row r="31" spans="1:3" ht="12.75">
      <c r="A31" s="405"/>
      <c r="B31" s="406"/>
      <c r="C31" s="406"/>
    </row>
    <row r="32" spans="1:3" ht="12.75">
      <c r="A32" s="405"/>
      <c r="B32" s="406"/>
      <c r="C32" s="406"/>
    </row>
    <row r="33" spans="1:4" ht="12.75">
      <c r="A33" s="405"/>
      <c r="B33" s="406"/>
      <c r="C33" s="406"/>
      <c r="D33" s="406"/>
    </row>
  </sheetData>
  <sheetProtection/>
  <mergeCells count="4">
    <mergeCell ref="A3:D3"/>
    <mergeCell ref="A4:D4"/>
    <mergeCell ref="A1:D1"/>
    <mergeCell ref="A2:D2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2.00390625" style="190" customWidth="1"/>
    <col min="2" max="2" width="0.37109375" style="190" hidden="1" customWidth="1"/>
    <col min="3" max="3" width="9.125" style="190" hidden="1" customWidth="1"/>
    <col min="4" max="4" width="15.875" style="190" customWidth="1"/>
    <col min="5" max="5" width="17.25390625" style="190" customWidth="1"/>
    <col min="6" max="16384" width="9.125" style="190" customWidth="1"/>
  </cols>
  <sheetData>
    <row r="1" spans="1:5" ht="12.75" customHeight="1">
      <c r="A1" s="736" t="s">
        <v>486</v>
      </c>
      <c r="B1" s="774"/>
      <c r="C1" s="774"/>
      <c r="D1" s="774"/>
      <c r="E1" s="774"/>
    </row>
    <row r="2" spans="1:10" ht="39.75" customHeight="1">
      <c r="A2" s="736" t="s">
        <v>97</v>
      </c>
      <c r="B2" s="736"/>
      <c r="C2" s="736"/>
      <c r="D2" s="736"/>
      <c r="E2" s="736"/>
      <c r="F2" s="301"/>
      <c r="G2" s="301"/>
      <c r="H2" s="301"/>
      <c r="I2" s="301"/>
      <c r="J2" s="301"/>
    </row>
    <row r="3" ht="13.5" thickBot="1">
      <c r="E3" s="333" t="s">
        <v>237</v>
      </c>
    </row>
    <row r="4" spans="1:5" ht="53.25" customHeight="1">
      <c r="A4" s="781" t="s">
        <v>191</v>
      </c>
      <c r="B4" s="782"/>
      <c r="C4" s="782"/>
      <c r="D4" s="334" t="s">
        <v>0</v>
      </c>
      <c r="E4" s="441"/>
    </row>
    <row r="5" spans="1:5" ht="12.75">
      <c r="A5" s="779" t="s">
        <v>59</v>
      </c>
      <c r="B5" s="780"/>
      <c r="C5" s="780"/>
      <c r="D5" s="335"/>
      <c r="E5" s="442"/>
    </row>
    <row r="6" spans="1:5" ht="18" customHeight="1">
      <c r="A6" s="777" t="s">
        <v>98</v>
      </c>
      <c r="B6" s="778"/>
      <c r="C6" s="778"/>
      <c r="D6" s="336">
        <v>1</v>
      </c>
      <c r="E6" s="443">
        <v>571560</v>
      </c>
    </row>
    <row r="7" spans="1:5" ht="19.5" customHeight="1">
      <c r="A7" s="777" t="s">
        <v>99</v>
      </c>
      <c r="B7" s="778"/>
      <c r="C7" s="778"/>
      <c r="D7" s="335">
        <v>2</v>
      </c>
      <c r="E7" s="443">
        <v>96046</v>
      </c>
    </row>
    <row r="8" spans="1:5" ht="22.5" customHeight="1">
      <c r="A8" s="777" t="s">
        <v>100</v>
      </c>
      <c r="B8" s="778"/>
      <c r="C8" s="778"/>
      <c r="D8" s="335">
        <v>3</v>
      </c>
      <c r="E8" s="443">
        <v>4000</v>
      </c>
    </row>
    <row r="9" spans="1:5" ht="63.75" customHeight="1">
      <c r="A9" s="783" t="s">
        <v>101</v>
      </c>
      <c r="B9" s="784"/>
      <c r="C9" s="784"/>
      <c r="D9" s="338">
        <v>4</v>
      </c>
      <c r="E9" s="443">
        <v>148020</v>
      </c>
    </row>
    <row r="10" spans="1:5" ht="12.75" customHeight="1">
      <c r="A10" s="775" t="s">
        <v>102</v>
      </c>
      <c r="B10" s="776"/>
      <c r="C10" s="776"/>
      <c r="D10" s="338">
        <v>5</v>
      </c>
      <c r="E10" s="444">
        <f>E6+E7+E8+E9</f>
        <v>819626</v>
      </c>
    </row>
    <row r="11" spans="1:5" ht="38.25">
      <c r="A11" s="339" t="s">
        <v>103</v>
      </c>
      <c r="B11" s="337"/>
      <c r="C11" s="337"/>
      <c r="D11" s="338">
        <v>7</v>
      </c>
      <c r="E11" s="444">
        <f>E12+E13</f>
        <v>0</v>
      </c>
    </row>
    <row r="12" spans="1:5" ht="12.75">
      <c r="A12" s="340" t="s">
        <v>104</v>
      </c>
      <c r="B12" s="337"/>
      <c r="C12" s="337"/>
      <c r="D12" s="338">
        <v>8</v>
      </c>
      <c r="E12" s="443"/>
    </row>
    <row r="13" spans="1:5" ht="25.5">
      <c r="A13" s="341" t="s">
        <v>105</v>
      </c>
      <c r="B13" s="337"/>
      <c r="C13" s="337"/>
      <c r="D13" s="338">
        <v>9</v>
      </c>
      <c r="E13" s="443"/>
    </row>
    <row r="14" spans="1:5" ht="26.25" thickBot="1">
      <c r="A14" s="342" t="s">
        <v>106</v>
      </c>
      <c r="B14" s="343"/>
      <c r="C14" s="343"/>
      <c r="D14" s="344">
        <v>10</v>
      </c>
      <c r="E14" s="445">
        <f>E11/E10</f>
        <v>0</v>
      </c>
    </row>
    <row r="15" ht="12.75">
      <c r="D15" s="345"/>
    </row>
    <row r="16" spans="4:5" ht="12.75">
      <c r="D16" s="345"/>
      <c r="E16" s="346"/>
    </row>
    <row r="17" ht="12.75">
      <c r="D17" s="345"/>
    </row>
    <row r="18" ht="12.75">
      <c r="D18" s="345"/>
    </row>
    <row r="19" ht="12.75">
      <c r="D19" s="345"/>
    </row>
    <row r="20" ht="12.75">
      <c r="D20" s="345"/>
    </row>
    <row r="21" ht="12.75">
      <c r="D21" s="345"/>
    </row>
    <row r="22" ht="12.75">
      <c r="D22" s="345"/>
    </row>
    <row r="23" ht="12.75">
      <c r="D23" s="345"/>
    </row>
    <row r="24" ht="12.75">
      <c r="D24" s="345"/>
    </row>
    <row r="26" spans="1:3" ht="12.75">
      <c r="A26" s="296"/>
      <c r="B26" s="296"/>
      <c r="C26" s="296"/>
    </row>
    <row r="27" spans="1:3" ht="12.75">
      <c r="A27" s="296"/>
      <c r="B27" s="296"/>
      <c r="C27" s="296"/>
    </row>
    <row r="28" spans="1:3" ht="12.75">
      <c r="A28" s="296"/>
      <c r="B28" s="296"/>
      <c r="C28" s="296"/>
    </row>
    <row r="29" spans="1:3" ht="12.75">
      <c r="A29" s="296"/>
      <c r="B29" s="296"/>
      <c r="C29" s="296"/>
    </row>
    <row r="30" spans="1:3" ht="12.75">
      <c r="A30" s="296"/>
      <c r="B30" s="296"/>
      <c r="C30" s="296"/>
    </row>
    <row r="31" spans="1:3" ht="12.75">
      <c r="A31" s="296"/>
      <c r="B31" s="296"/>
      <c r="C31" s="296"/>
    </row>
    <row r="32" spans="1:3" ht="12.75">
      <c r="A32" s="296"/>
      <c r="B32" s="296"/>
      <c r="C32" s="296"/>
    </row>
    <row r="33" spans="1:4" ht="12.75">
      <c r="A33" s="296"/>
      <c r="B33" s="296"/>
      <c r="C33" s="296"/>
      <c r="D33" s="296"/>
    </row>
  </sheetData>
  <sheetProtection/>
  <mergeCells count="9">
    <mergeCell ref="A1:E1"/>
    <mergeCell ref="A2:E2"/>
    <mergeCell ref="A10:C10"/>
    <mergeCell ref="A6:C6"/>
    <mergeCell ref="A5:C5"/>
    <mergeCell ref="A4:C4"/>
    <mergeCell ref="A9:C9"/>
    <mergeCell ref="A8:C8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8.75390625" style="190" customWidth="1"/>
    <col min="2" max="2" width="20.375" style="190" customWidth="1"/>
    <col min="3" max="3" width="19.875" style="190" customWidth="1"/>
    <col min="4" max="4" width="16.875" style="190" customWidth="1"/>
    <col min="5" max="5" width="20.25390625" style="190" customWidth="1"/>
    <col min="6" max="6" width="19.875" style="190" customWidth="1"/>
    <col min="7" max="16384" width="9.125" style="190" customWidth="1"/>
  </cols>
  <sheetData>
    <row r="1" spans="1:7" ht="17.25" customHeight="1">
      <c r="A1" s="736" t="s">
        <v>487</v>
      </c>
      <c r="B1" s="774"/>
      <c r="C1" s="774"/>
      <c r="D1" s="774"/>
      <c r="E1" s="774"/>
      <c r="F1" s="774"/>
      <c r="G1" s="774"/>
    </row>
    <row r="2" spans="1:15" ht="16.5" customHeight="1" thickBot="1">
      <c r="A2" s="736" t="s">
        <v>379</v>
      </c>
      <c r="B2" s="774"/>
      <c r="C2" s="774"/>
      <c r="D2" s="774"/>
      <c r="E2" s="774"/>
      <c r="F2" s="774"/>
      <c r="G2" s="774"/>
      <c r="H2" s="221"/>
      <c r="I2" s="221"/>
      <c r="J2" s="221"/>
      <c r="K2" s="221"/>
      <c r="L2" s="221"/>
      <c r="M2" s="221"/>
      <c r="N2" s="221"/>
      <c r="O2" s="221"/>
    </row>
    <row r="3" spans="1:6" ht="44.25" customHeight="1" thickBot="1">
      <c r="A3" s="347" t="s">
        <v>107</v>
      </c>
      <c r="B3" s="348" t="s">
        <v>108</v>
      </c>
      <c r="C3" s="349" t="s">
        <v>109</v>
      </c>
      <c r="D3" s="349" t="s">
        <v>110</v>
      </c>
      <c r="E3" s="348" t="s">
        <v>111</v>
      </c>
      <c r="F3" s="350" t="s">
        <v>112</v>
      </c>
    </row>
    <row r="4" spans="1:6" ht="44.25" customHeight="1" thickBot="1">
      <c r="A4" s="477" t="s">
        <v>416</v>
      </c>
      <c r="B4" s="477" t="s">
        <v>417</v>
      </c>
      <c r="C4" s="478"/>
      <c r="D4" s="478"/>
      <c r="E4" s="351" t="s">
        <v>115</v>
      </c>
      <c r="F4" s="478">
        <v>8000</v>
      </c>
    </row>
    <row r="5" spans="1:6" ht="45.75" customHeight="1" thickBot="1">
      <c r="A5" s="351" t="s">
        <v>113</v>
      </c>
      <c r="B5" s="351" t="s">
        <v>114</v>
      </c>
      <c r="C5" s="351"/>
      <c r="D5" s="351"/>
      <c r="E5" s="351" t="s">
        <v>115</v>
      </c>
      <c r="F5" s="352">
        <v>21638</v>
      </c>
    </row>
    <row r="6" spans="1:6" ht="42.75" customHeight="1" thickBot="1">
      <c r="A6" s="351" t="s">
        <v>346</v>
      </c>
      <c r="B6" s="351" t="s">
        <v>116</v>
      </c>
      <c r="C6" s="351"/>
      <c r="D6" s="351"/>
      <c r="E6" s="351" t="s">
        <v>115</v>
      </c>
      <c r="F6" s="352">
        <v>74374</v>
      </c>
    </row>
    <row r="7" spans="1:6" ht="37.5" customHeight="1" thickBot="1">
      <c r="A7" s="351" t="s">
        <v>20</v>
      </c>
      <c r="B7" s="351" t="s">
        <v>89</v>
      </c>
      <c r="C7" s="351"/>
      <c r="D7" s="351"/>
      <c r="E7" s="351" t="s">
        <v>115</v>
      </c>
      <c r="F7" s="352">
        <v>2000</v>
      </c>
    </row>
    <row r="8" spans="1:6" ht="39.75" customHeight="1" thickBot="1">
      <c r="A8" s="351" t="s">
        <v>20</v>
      </c>
      <c r="B8" s="351" t="s">
        <v>117</v>
      </c>
      <c r="C8" s="351"/>
      <c r="D8" s="351"/>
      <c r="E8" s="351" t="s">
        <v>115</v>
      </c>
      <c r="F8" s="352">
        <v>16217</v>
      </c>
    </row>
    <row r="9" spans="1:6" ht="43.5" customHeight="1" thickBot="1">
      <c r="A9" s="351" t="s">
        <v>20</v>
      </c>
      <c r="B9" s="351" t="s">
        <v>118</v>
      </c>
      <c r="C9" s="351"/>
      <c r="D9" s="351"/>
      <c r="E9" s="351" t="s">
        <v>115</v>
      </c>
      <c r="F9" s="352">
        <v>1500</v>
      </c>
    </row>
    <row r="10" spans="1:6" ht="40.5" customHeight="1" thickBot="1">
      <c r="A10" s="351" t="s">
        <v>20</v>
      </c>
      <c r="B10" s="351" t="s">
        <v>80</v>
      </c>
      <c r="C10" s="351"/>
      <c r="D10" s="351"/>
      <c r="E10" s="351" t="s">
        <v>115</v>
      </c>
      <c r="F10" s="352">
        <v>600</v>
      </c>
    </row>
    <row r="11" spans="1:6" ht="40.5" customHeight="1" thickBot="1">
      <c r="A11" s="351" t="s">
        <v>119</v>
      </c>
      <c r="B11" s="351" t="s">
        <v>120</v>
      </c>
      <c r="C11" s="351"/>
      <c r="D11" s="351"/>
      <c r="E11" s="351" t="s">
        <v>121</v>
      </c>
      <c r="F11" s="352">
        <v>20015</v>
      </c>
    </row>
    <row r="12" spans="1:6" ht="33" customHeight="1" thickBot="1">
      <c r="A12" s="351" t="s">
        <v>20</v>
      </c>
      <c r="B12" s="351"/>
      <c r="C12" s="351" t="s">
        <v>122</v>
      </c>
      <c r="D12" s="351">
        <v>6000</v>
      </c>
      <c r="E12" s="351"/>
      <c r="F12" s="352"/>
    </row>
    <row r="13" spans="1:6" ht="33" customHeight="1" thickBot="1">
      <c r="A13" s="351" t="s">
        <v>20</v>
      </c>
      <c r="B13" s="351"/>
      <c r="C13" s="351" t="s">
        <v>123</v>
      </c>
      <c r="D13" s="351">
        <v>18400</v>
      </c>
      <c r="E13" s="351"/>
      <c r="F13" s="352"/>
    </row>
    <row r="14" spans="1:6" ht="29.25" customHeight="1" thickBot="1">
      <c r="A14" s="353" t="s">
        <v>230</v>
      </c>
      <c r="B14" s="351"/>
      <c r="C14" s="351"/>
      <c r="D14" s="354">
        <f>SUM(D12:D13)</f>
        <v>24400</v>
      </c>
      <c r="E14" s="351"/>
      <c r="F14" s="355">
        <f>SUM(F5:F13)</f>
        <v>136344</v>
      </c>
    </row>
    <row r="15" ht="12.75">
      <c r="F15" s="202"/>
    </row>
    <row r="16" ht="12.75">
      <c r="F16" s="202"/>
    </row>
    <row r="27" spans="1:3" ht="12.75">
      <c r="A27" s="296"/>
      <c r="B27" s="296"/>
      <c r="C27" s="296"/>
    </row>
    <row r="28" spans="1:3" ht="12.75">
      <c r="A28" s="296"/>
      <c r="B28" s="296"/>
      <c r="C28" s="296"/>
    </row>
    <row r="29" spans="1:3" ht="12.75">
      <c r="A29" s="296"/>
      <c r="B29" s="296"/>
      <c r="C29" s="296"/>
    </row>
    <row r="30" spans="1:3" ht="12.75">
      <c r="A30" s="296"/>
      <c r="B30" s="296"/>
      <c r="C30" s="296"/>
    </row>
    <row r="31" spans="1:3" ht="12.75">
      <c r="A31" s="296"/>
      <c r="B31" s="296"/>
      <c r="C31" s="296"/>
    </row>
    <row r="32" spans="1:3" ht="12.75">
      <c r="A32" s="296"/>
      <c r="B32" s="296"/>
      <c r="C32" s="296"/>
    </row>
    <row r="33" spans="1:3" ht="12.75">
      <c r="A33" s="296"/>
      <c r="B33" s="296"/>
      <c r="C33" s="296"/>
    </row>
    <row r="34" spans="1:4" ht="12.75">
      <c r="A34" s="296"/>
      <c r="B34" s="296"/>
      <c r="C34" s="296"/>
      <c r="D34" s="296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F40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4.125" style="190" customWidth="1"/>
    <col min="2" max="2" width="53.375" style="190" customWidth="1"/>
    <col min="3" max="4" width="14.625" style="190" customWidth="1"/>
    <col min="5" max="5" width="11.00390625" style="190" customWidth="1"/>
    <col min="6" max="16384" width="9.125" style="190" customWidth="1"/>
  </cols>
  <sheetData>
    <row r="1" spans="1:4" ht="12.75">
      <c r="A1" s="189"/>
      <c r="B1" s="698" t="s">
        <v>470</v>
      </c>
      <c r="C1" s="698"/>
      <c r="D1" s="480"/>
    </row>
    <row r="2" spans="1:4" ht="25.5" customHeight="1" thickBot="1">
      <c r="A2" s="189"/>
      <c r="B2" s="699" t="s">
        <v>374</v>
      </c>
      <c r="C2" s="699"/>
      <c r="D2" s="481"/>
    </row>
    <row r="3" spans="1:4" ht="27.75" customHeight="1">
      <c r="A3" s="191" t="s">
        <v>18</v>
      </c>
      <c r="B3" s="192" t="s">
        <v>238</v>
      </c>
      <c r="C3" s="482" t="s">
        <v>272</v>
      </c>
      <c r="D3" s="210" t="s">
        <v>425</v>
      </c>
    </row>
    <row r="4" spans="1:4" ht="12" customHeight="1">
      <c r="A4" s="193"/>
      <c r="B4" s="194" t="s">
        <v>19</v>
      </c>
      <c r="C4" s="483"/>
      <c r="D4" s="211"/>
    </row>
    <row r="5" spans="1:4" ht="12" customHeight="1">
      <c r="A5" s="195" t="s">
        <v>188</v>
      </c>
      <c r="B5" s="196" t="s">
        <v>20</v>
      </c>
      <c r="C5" s="484">
        <f>SUM(C6:C14)</f>
        <v>3863350</v>
      </c>
      <c r="D5" s="212">
        <f>SUM(D6:D14)</f>
        <v>3906172</v>
      </c>
    </row>
    <row r="6" spans="1:4" ht="12" customHeight="1">
      <c r="A6" s="195"/>
      <c r="B6" s="197" t="s">
        <v>21</v>
      </c>
      <c r="C6" s="206">
        <f>'5.2 Önkormányzat kiadása (3)'!C5</f>
        <v>73794</v>
      </c>
      <c r="D6" s="491">
        <f>'5.2 Önkormányzat kiadása (3)'!D5</f>
        <v>75122</v>
      </c>
    </row>
    <row r="7" spans="1:4" ht="12" customHeight="1">
      <c r="A7" s="702"/>
      <c r="B7" s="197" t="s">
        <v>22</v>
      </c>
      <c r="C7" s="485">
        <v>20080</v>
      </c>
      <c r="D7" s="213">
        <f>'5.2 Önkormányzat kiadása (3)'!D6</f>
        <v>20438</v>
      </c>
    </row>
    <row r="8" spans="1:4" ht="12" customHeight="1">
      <c r="A8" s="703"/>
      <c r="B8" s="197" t="s">
        <v>23</v>
      </c>
      <c r="C8" s="485">
        <f>'5.2 Önkormányzat kiadása (3)'!C28</f>
        <v>401711</v>
      </c>
      <c r="D8" s="213">
        <f>'5.2 Önkormányzat kiadása (3)'!D28</f>
        <v>428938</v>
      </c>
    </row>
    <row r="9" spans="1:4" ht="12" customHeight="1">
      <c r="A9" s="703"/>
      <c r="B9" s="197" t="s">
        <v>30</v>
      </c>
      <c r="C9" s="485">
        <f>'5.2 Önkormányzat kiadása (3)'!C48</f>
        <v>118660</v>
      </c>
      <c r="D9" s="213">
        <f>'5.2 Önkormányzat kiadása (3)'!D48</f>
        <v>118660</v>
      </c>
    </row>
    <row r="10" spans="1:4" ht="12" customHeight="1">
      <c r="A10" s="703"/>
      <c r="B10" s="197" t="s">
        <v>32</v>
      </c>
      <c r="C10" s="485">
        <f>'5.2 Önkormányzat kiadása (3)'!C80</f>
        <v>680980</v>
      </c>
      <c r="D10" s="213">
        <f>'5.2 Önkormányzat kiadása (3)'!D80</f>
        <v>682294</v>
      </c>
    </row>
    <row r="11" spans="1:4" ht="12" customHeight="1">
      <c r="A11" s="703"/>
      <c r="B11" s="197" t="s">
        <v>33</v>
      </c>
      <c r="C11" s="485">
        <f>'5.2 Önkormányzat kiadása (3)'!C88</f>
        <v>2000</v>
      </c>
      <c r="D11" s="213">
        <f>'5.2 Önkormányzat kiadása (3)'!D88</f>
        <v>14595</v>
      </c>
    </row>
    <row r="12" spans="1:4" ht="12" customHeight="1">
      <c r="A12" s="703"/>
      <c r="B12" s="197" t="s">
        <v>34</v>
      </c>
      <c r="C12" s="485">
        <f>'5.2 Önkormányzat kiadása (3)'!C81+'5.2 Önkormányzat kiadása (3)'!C82</f>
        <v>1933371</v>
      </c>
      <c r="D12" s="213">
        <f>'5.2 Önkormányzat kiadása (3)'!D81+'5.2 Önkormányzat kiadása (3)'!D82</f>
        <v>1933371</v>
      </c>
    </row>
    <row r="13" spans="1:4" ht="12" customHeight="1">
      <c r="A13" s="703"/>
      <c r="B13" s="197" t="s">
        <v>35</v>
      </c>
      <c r="C13" s="485">
        <f>'5.2 Önkormányzat kiadása (3)'!C85</f>
        <v>622254</v>
      </c>
      <c r="D13" s="213">
        <f>'5.2 Önkormányzat kiadása (3)'!D85</f>
        <v>622254</v>
      </c>
    </row>
    <row r="14" spans="1:4" ht="12" customHeight="1">
      <c r="A14" s="703"/>
      <c r="B14" s="208" t="s">
        <v>36</v>
      </c>
      <c r="C14" s="485">
        <f>'5.2 Önkormányzat kiadása (3)'!C83</f>
        <v>10500</v>
      </c>
      <c r="D14" s="213">
        <f>'5.2 Önkormányzat kiadása (3)'!D83</f>
        <v>10500</v>
      </c>
    </row>
    <row r="15" spans="1:6" ht="12" customHeight="1">
      <c r="A15" s="193"/>
      <c r="B15" s="198" t="s">
        <v>457</v>
      </c>
      <c r="C15" s="485"/>
      <c r="D15" s="213">
        <f>'5.2 Önkormányzat kiadása (3)'!D91</f>
        <v>172224</v>
      </c>
      <c r="F15" s="202"/>
    </row>
    <row r="16" spans="1:4" ht="12" customHeight="1">
      <c r="A16" s="195" t="s">
        <v>189</v>
      </c>
      <c r="B16" s="196" t="s">
        <v>24</v>
      </c>
      <c r="C16" s="486">
        <f>C17+C18+C19</f>
        <v>348411</v>
      </c>
      <c r="D16" s="214">
        <f>D17+D18+D19+D20+D15</f>
        <v>531000</v>
      </c>
    </row>
    <row r="17" spans="1:4" ht="12" customHeight="1">
      <c r="A17" s="700"/>
      <c r="B17" s="197" t="s">
        <v>25</v>
      </c>
      <c r="C17" s="487">
        <f>'4.Intézményi kiadások (2)'!B12</f>
        <v>210183</v>
      </c>
      <c r="D17" s="215">
        <f>'4.Intézményi kiadások (2)'!C12</f>
        <v>217633</v>
      </c>
    </row>
    <row r="18" spans="1:4" ht="12" customHeight="1">
      <c r="A18" s="700"/>
      <c r="B18" s="197" t="s">
        <v>26</v>
      </c>
      <c r="C18" s="487">
        <f>'4.Intézményi kiadások (2)'!D12</f>
        <v>61116</v>
      </c>
      <c r="D18" s="215">
        <f>'4.Intézményi kiadások (2)'!F12</f>
        <v>63171</v>
      </c>
    </row>
    <row r="19" spans="1:4" ht="11.25" customHeight="1">
      <c r="A19" s="700"/>
      <c r="B19" s="197" t="s">
        <v>27</v>
      </c>
      <c r="C19" s="487">
        <f>'4.Intézményi kiadások (2)'!G12</f>
        <v>77112</v>
      </c>
      <c r="D19" s="215">
        <f>'4.Intézményi kiadások (2)'!H12</f>
        <v>77938</v>
      </c>
    </row>
    <row r="20" spans="1:4" ht="11.25" customHeight="1">
      <c r="A20" s="193"/>
      <c r="B20" s="197" t="s">
        <v>456</v>
      </c>
      <c r="C20" s="487"/>
      <c r="D20" s="215">
        <v>34</v>
      </c>
    </row>
    <row r="21" spans="1:4" ht="12" customHeight="1">
      <c r="A21" s="195" t="s">
        <v>190</v>
      </c>
      <c r="B21" s="196" t="s">
        <v>28</v>
      </c>
      <c r="C21" s="488">
        <f>C22+C23+C24+C25+C26</f>
        <v>583182</v>
      </c>
      <c r="D21" s="216">
        <f>D22+D23+D24+D25+D26</f>
        <v>586894</v>
      </c>
    </row>
    <row r="22" spans="1:5" ht="12" customHeight="1">
      <c r="A22" s="700" t="s">
        <v>29</v>
      </c>
      <c r="B22" s="197" t="s">
        <v>25</v>
      </c>
      <c r="C22" s="487">
        <f>'4.Intézményi kiadások (2)'!B11</f>
        <v>153329</v>
      </c>
      <c r="D22" s="215">
        <f>'4.Intézményi kiadások (2)'!C11</f>
        <v>155337</v>
      </c>
      <c r="E22" s="199"/>
    </row>
    <row r="23" spans="1:4" ht="12" customHeight="1">
      <c r="A23" s="700"/>
      <c r="B23" s="197" t="s">
        <v>26</v>
      </c>
      <c r="C23" s="487">
        <f>'4.Intézményi kiadások (2)'!D11</f>
        <v>39973</v>
      </c>
      <c r="D23" s="215">
        <f>'4.Intézményi kiadások (2)'!F11</f>
        <v>41912</v>
      </c>
    </row>
    <row r="24" spans="1:4" ht="12" customHeight="1">
      <c r="A24" s="700"/>
      <c r="B24" s="197" t="s">
        <v>27</v>
      </c>
      <c r="C24" s="487">
        <f>'4.Intézményi kiadások (2)'!G11</f>
        <v>377933</v>
      </c>
      <c r="D24" s="215">
        <f>'4.Intézményi kiadások (2)'!H11</f>
        <v>376174</v>
      </c>
    </row>
    <row r="25" spans="1:4" ht="12" customHeight="1">
      <c r="A25" s="700"/>
      <c r="B25" s="197" t="s">
        <v>37</v>
      </c>
      <c r="C25" s="487">
        <f>'4.Intézményi kiadások (2)'!B22</f>
        <v>8947</v>
      </c>
      <c r="D25" s="215">
        <f>'4.Intézményi kiadások (2)'!C22</f>
        <v>10471</v>
      </c>
    </row>
    <row r="26" spans="1:4" ht="12" customHeight="1">
      <c r="A26" s="193"/>
      <c r="B26" s="197" t="s">
        <v>35</v>
      </c>
      <c r="C26" s="487">
        <f>'4.Intézményi kiadások (2)'!D22</f>
        <v>3000</v>
      </c>
      <c r="D26" s="215">
        <f>'4.Intézményi kiadások (2)'!F22</f>
        <v>3000</v>
      </c>
    </row>
    <row r="27" spans="1:5" ht="12" customHeight="1">
      <c r="A27" s="200"/>
      <c r="B27" s="201" t="s">
        <v>31</v>
      </c>
      <c r="C27" s="489">
        <f>C21+C16+C5</f>
        <v>4794943</v>
      </c>
      <c r="D27" s="217">
        <f>D21+D16+D5</f>
        <v>5024066</v>
      </c>
      <c r="E27" s="202"/>
    </row>
    <row r="28" spans="1:4" ht="12" customHeight="1">
      <c r="A28" s="203"/>
      <c r="B28" s="204" t="s">
        <v>25</v>
      </c>
      <c r="C28" s="492">
        <f>C17+C22+C6</f>
        <v>437306</v>
      </c>
      <c r="D28" s="213">
        <f>D6+D17+D22</f>
        <v>448092</v>
      </c>
    </row>
    <row r="29" spans="1:6" ht="12" customHeight="1">
      <c r="A29" s="700"/>
      <c r="B29" s="197" t="s">
        <v>26</v>
      </c>
      <c r="C29" s="492">
        <f>C18+C23+C7</f>
        <v>121169</v>
      </c>
      <c r="D29" s="213">
        <f>D7+D18+D23</f>
        <v>125521</v>
      </c>
      <c r="F29" s="202"/>
    </row>
    <row r="30" spans="1:6" ht="12" customHeight="1">
      <c r="A30" s="700"/>
      <c r="B30" s="197" t="s">
        <v>27</v>
      </c>
      <c r="C30" s="492">
        <f>C19+C24+C8</f>
        <v>856756</v>
      </c>
      <c r="D30" s="213">
        <f>D8+D19+D24</f>
        <v>883050</v>
      </c>
      <c r="F30" s="202"/>
    </row>
    <row r="31" spans="1:6" ht="12" customHeight="1">
      <c r="A31" s="700"/>
      <c r="B31" s="197" t="s">
        <v>30</v>
      </c>
      <c r="C31" s="485">
        <f aca="true" t="shared" si="0" ref="C31:D33">C9</f>
        <v>118660</v>
      </c>
      <c r="D31" s="213">
        <f t="shared" si="0"/>
        <v>118660</v>
      </c>
      <c r="F31" s="202"/>
    </row>
    <row r="32" spans="1:6" ht="12" customHeight="1">
      <c r="A32" s="700"/>
      <c r="B32" s="197" t="s">
        <v>32</v>
      </c>
      <c r="C32" s="485">
        <f t="shared" si="0"/>
        <v>680980</v>
      </c>
      <c r="D32" s="213">
        <f>D10+D20</f>
        <v>682328</v>
      </c>
      <c r="F32" s="202"/>
    </row>
    <row r="33" spans="1:6" ht="12" customHeight="1">
      <c r="A33" s="700"/>
      <c r="B33" s="197" t="s">
        <v>33</v>
      </c>
      <c r="C33" s="485">
        <f t="shared" si="0"/>
        <v>2000</v>
      </c>
      <c r="D33" s="213">
        <f t="shared" si="0"/>
        <v>14595</v>
      </c>
      <c r="F33" s="202"/>
    </row>
    <row r="34" spans="1:6" ht="12" customHeight="1">
      <c r="A34" s="700"/>
      <c r="B34" s="197" t="s">
        <v>34</v>
      </c>
      <c r="C34" s="485">
        <f>C12+C25</f>
        <v>1942318</v>
      </c>
      <c r="D34" s="213">
        <f>D12+D25</f>
        <v>1943842</v>
      </c>
      <c r="F34" s="202"/>
    </row>
    <row r="35" spans="1:6" ht="12" customHeight="1">
      <c r="A35" s="702"/>
      <c r="B35" s="204" t="s">
        <v>35</v>
      </c>
      <c r="C35" s="492">
        <f>C13+C26</f>
        <v>625254</v>
      </c>
      <c r="D35" s="213">
        <f>D13+D26</f>
        <v>625254</v>
      </c>
      <c r="E35" s="296"/>
      <c r="F35" s="202"/>
    </row>
    <row r="36" spans="1:6" ht="12" customHeight="1">
      <c r="A36" s="702"/>
      <c r="B36" s="664" t="s">
        <v>36</v>
      </c>
      <c r="C36" s="492">
        <v>10500</v>
      </c>
      <c r="D36" s="665">
        <f>D14</f>
        <v>10500</v>
      </c>
      <c r="F36" s="202"/>
    </row>
    <row r="37" spans="1:4" ht="13.5" thickBot="1">
      <c r="A37" s="666"/>
      <c r="B37" s="667" t="s">
        <v>458</v>
      </c>
      <c r="C37" s="668"/>
      <c r="D37" s="669">
        <f>D15</f>
        <v>172224</v>
      </c>
    </row>
    <row r="38" spans="3:4" ht="12.75">
      <c r="C38" s="207"/>
      <c r="D38" s="207"/>
    </row>
    <row r="39" spans="3:4" ht="12.75">
      <c r="C39" s="207"/>
      <c r="D39" s="207"/>
    </row>
    <row r="40" spans="3:4" ht="12.75">
      <c r="C40" s="207"/>
      <c r="D40" s="207"/>
    </row>
  </sheetData>
  <sheetProtection/>
  <mergeCells count="6">
    <mergeCell ref="B1:C1"/>
    <mergeCell ref="B2:C2"/>
    <mergeCell ref="A29:A36"/>
    <mergeCell ref="A22:A25"/>
    <mergeCell ref="A7:A14"/>
    <mergeCell ref="A17:A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F32" sqref="F32"/>
    </sheetView>
  </sheetViews>
  <sheetFormatPr defaultColWidth="8.00390625" defaultRowHeight="12.75"/>
  <cols>
    <col min="1" max="1" width="8.00390625" style="126" customWidth="1"/>
    <col min="2" max="2" width="64.25390625" style="126" customWidth="1"/>
    <col min="3" max="3" width="11.375" style="126" customWidth="1"/>
    <col min="4" max="4" width="11.875" style="126" customWidth="1"/>
    <col min="5" max="5" width="11.375" style="126" customWidth="1"/>
    <col min="6" max="6" width="13.875" style="126" customWidth="1"/>
    <col min="7" max="7" width="11.375" style="126" customWidth="1"/>
    <col min="8" max="16384" width="8.00390625" style="126" customWidth="1"/>
  </cols>
  <sheetData>
    <row r="1" spans="1:3" ht="15">
      <c r="A1" s="180"/>
      <c r="B1" s="181" t="s">
        <v>377</v>
      </c>
      <c r="C1" s="181"/>
    </row>
    <row r="2" spans="1:3" ht="15">
      <c r="A2" s="180"/>
      <c r="B2" s="164" t="s">
        <v>49</v>
      </c>
      <c r="C2" s="164"/>
    </row>
    <row r="3" spans="1:3" ht="15.75" thickBot="1">
      <c r="A3" s="180"/>
      <c r="B3" s="164"/>
      <c r="C3" s="182" t="s">
        <v>237</v>
      </c>
    </row>
    <row r="4" spans="1:7" s="127" customFormat="1" ht="38.25">
      <c r="A4" s="427" t="s">
        <v>0</v>
      </c>
      <c r="B4" s="428" t="s">
        <v>191</v>
      </c>
      <c r="C4" s="429" t="s">
        <v>272</v>
      </c>
      <c r="D4" s="519" t="s">
        <v>428</v>
      </c>
      <c r="E4" s="126"/>
      <c r="F4" s="126"/>
      <c r="G4" s="126"/>
    </row>
    <row r="5" spans="1:4" ht="15">
      <c r="A5" s="430"/>
      <c r="B5" s="431" t="s">
        <v>337</v>
      </c>
      <c r="C5" s="432">
        <v>5000</v>
      </c>
      <c r="D5" s="515">
        <v>5000</v>
      </c>
    </row>
    <row r="6" spans="1:4" ht="15">
      <c r="A6" s="430"/>
      <c r="B6" s="184" t="s">
        <v>1</v>
      </c>
      <c r="C6" s="433">
        <v>1400</v>
      </c>
      <c r="D6" s="515">
        <v>1400</v>
      </c>
    </row>
    <row r="7" spans="1:4" ht="15">
      <c r="A7" s="430"/>
      <c r="B7" s="184" t="s">
        <v>461</v>
      </c>
      <c r="C7" s="433"/>
      <c r="D7" s="672">
        <v>7359</v>
      </c>
    </row>
    <row r="8" spans="1:4" s="128" customFormat="1" ht="28.5" customHeight="1">
      <c r="A8" s="785" t="s">
        <v>2</v>
      </c>
      <c r="B8" s="786"/>
      <c r="C8" s="436">
        <f>C5+C6</f>
        <v>6400</v>
      </c>
      <c r="D8" s="436">
        <f>D5+D6+D7</f>
        <v>13759</v>
      </c>
    </row>
    <row r="9" spans="1:4" s="129" customFormat="1" ht="28.5" customHeight="1">
      <c r="A9" s="785" t="s">
        <v>3</v>
      </c>
      <c r="B9" s="786"/>
      <c r="C9" s="437"/>
      <c r="D9" s="516"/>
    </row>
    <row r="10" spans="1:4" ht="15">
      <c r="A10" s="430"/>
      <c r="B10" s="431" t="s">
        <v>4</v>
      </c>
      <c r="C10" s="437"/>
      <c r="D10" s="515"/>
    </row>
    <row r="11" spans="1:4" ht="15">
      <c r="A11" s="430"/>
      <c r="B11" s="183" t="s">
        <v>50</v>
      </c>
      <c r="C11" s="437">
        <v>45365</v>
      </c>
      <c r="D11" s="515">
        <v>45365</v>
      </c>
    </row>
    <row r="12" spans="1:4" ht="15">
      <c r="A12" s="430"/>
      <c r="B12" s="183" t="s">
        <v>51</v>
      </c>
      <c r="C12" s="437"/>
      <c r="D12" s="517"/>
    </row>
    <row r="13" spans="1:4" s="129" customFormat="1" ht="28.5" customHeight="1">
      <c r="A13" s="785" t="s">
        <v>5</v>
      </c>
      <c r="B13" s="786"/>
      <c r="C13" s="437"/>
      <c r="D13" s="518">
        <f>D11</f>
        <v>45365</v>
      </c>
    </row>
    <row r="14" spans="1:4" s="129" customFormat="1" ht="28.5" customHeight="1">
      <c r="A14" s="434"/>
      <c r="B14" s="435" t="s">
        <v>6</v>
      </c>
      <c r="C14" s="437">
        <v>296646</v>
      </c>
      <c r="D14" s="518">
        <v>299652</v>
      </c>
    </row>
    <row r="15" spans="1:4" s="129" customFormat="1" ht="17.25" customHeight="1" thickBot="1">
      <c r="A15" s="438"/>
      <c r="B15" s="439" t="s">
        <v>352</v>
      </c>
      <c r="C15" s="440">
        <f>C8+C13+C14+C11</f>
        <v>348411</v>
      </c>
      <c r="D15" s="440">
        <f>D8+D13+D14</f>
        <v>358776</v>
      </c>
    </row>
    <row r="17" spans="1:3" s="127" customFormat="1" ht="48.75" customHeight="1">
      <c r="A17" s="787"/>
      <c r="B17" s="787"/>
      <c r="C17" s="130"/>
    </row>
    <row r="18" ht="12.75">
      <c r="F18" s="129"/>
    </row>
    <row r="25" ht="12.75" customHeight="1"/>
    <row r="27" spans="1:3" ht="12.75">
      <c r="A27" s="404"/>
      <c r="B27" s="404"/>
      <c r="C27" s="404"/>
    </row>
    <row r="28" spans="1:3" ht="12.75">
      <c r="A28" s="404"/>
      <c r="B28" s="404"/>
      <c r="C28" s="404"/>
    </row>
    <row r="29" spans="1:3" ht="12.75">
      <c r="A29" s="404"/>
      <c r="B29" s="404"/>
      <c r="C29" s="404"/>
    </row>
    <row r="30" spans="1:3" ht="12.75">
      <c r="A30" s="404"/>
      <c r="B30" s="404"/>
      <c r="C30" s="404"/>
    </row>
    <row r="31" spans="1:3" ht="12.75">
      <c r="A31" s="404"/>
      <c r="B31" s="404"/>
      <c r="C31" s="404"/>
    </row>
    <row r="32" spans="1:3" ht="12.75">
      <c r="A32" s="404"/>
      <c r="B32" s="404"/>
      <c r="C32" s="404"/>
    </row>
    <row r="33" spans="1:3" ht="12.75">
      <c r="A33" s="404"/>
      <c r="B33" s="404"/>
      <c r="C33" s="404"/>
    </row>
    <row r="34" spans="1:4" ht="12.75">
      <c r="A34" s="404"/>
      <c r="B34" s="404"/>
      <c r="C34" s="404"/>
      <c r="D34" s="404"/>
    </row>
  </sheetData>
  <sheetProtection/>
  <mergeCells count="4">
    <mergeCell ref="A13:B13"/>
    <mergeCell ref="A17:B17"/>
    <mergeCell ref="A8:B8"/>
    <mergeCell ref="A9:B9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r:id="rId1"/>
  <headerFooter alignWithMargins="0">
    <oddHeader>&amp;R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S35"/>
  <sheetViews>
    <sheetView view="pageBreakPreview" zoomScaleSheetLayoutView="100" workbookViewId="0" topLeftCell="A4">
      <selection activeCell="AF22" sqref="AF22"/>
    </sheetView>
  </sheetViews>
  <sheetFormatPr defaultColWidth="9.00390625" defaultRowHeight="12.75"/>
  <cols>
    <col min="1" max="1" width="9.125" style="1" customWidth="1"/>
    <col min="2" max="23" width="2.75390625" style="1" customWidth="1"/>
    <col min="24" max="24" width="2.125" style="1" customWidth="1"/>
    <col min="25" max="27" width="2.75390625" style="1" hidden="1" customWidth="1"/>
    <col min="28" max="30" width="2.75390625" style="1" customWidth="1"/>
    <col min="31" max="31" width="13.75390625" style="1" customWidth="1"/>
    <col min="32" max="32" width="16.375" style="1" customWidth="1"/>
    <col min="33" max="40" width="2.75390625" style="1" customWidth="1"/>
    <col min="41" max="16384" width="9.125" style="1" customWidth="1"/>
  </cols>
  <sheetData>
    <row r="1" spans="2:31" ht="12.75">
      <c r="B1" s="683" t="s">
        <v>378</v>
      </c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</row>
    <row r="2" spans="1:31" ht="25.5" customHeight="1">
      <c r="A2" s="2"/>
      <c r="B2" s="684" t="s">
        <v>365</v>
      </c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  <c r="AB2" s="684"/>
      <c r="AC2" s="684"/>
      <c r="AD2" s="684"/>
      <c r="AE2" s="684"/>
    </row>
    <row r="3" spans="1:31" ht="15.75" customHeight="1">
      <c r="A3" s="10"/>
      <c r="B3" s="788" t="s">
        <v>237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</row>
    <row r="4" spans="1:32" ht="41.25" customHeight="1">
      <c r="A4" s="8"/>
      <c r="B4" s="789" t="s">
        <v>191</v>
      </c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1" t="s">
        <v>431</v>
      </c>
      <c r="AC4" s="790"/>
      <c r="AD4" s="790"/>
      <c r="AE4" s="790"/>
      <c r="AF4" s="520" t="s">
        <v>427</v>
      </c>
    </row>
    <row r="5" spans="1:32" ht="19.5" customHeight="1">
      <c r="A5" s="7">
        <v>1</v>
      </c>
      <c r="B5" s="792" t="s">
        <v>234</v>
      </c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792"/>
      <c r="AB5" s="793">
        <v>210183</v>
      </c>
      <c r="AC5" s="794"/>
      <c r="AD5" s="794"/>
      <c r="AE5" s="795"/>
      <c r="AF5" s="499">
        <v>217633</v>
      </c>
    </row>
    <row r="6" spans="1:45" s="4" customFormat="1" ht="19.5" customHeight="1">
      <c r="A6" s="7">
        <v>2</v>
      </c>
      <c r="B6" s="796" t="s">
        <v>158</v>
      </c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6"/>
      <c r="X6" s="796"/>
      <c r="Y6" s="796"/>
      <c r="Z6" s="796"/>
      <c r="AA6" s="796"/>
      <c r="AB6" s="793">
        <v>61116</v>
      </c>
      <c r="AC6" s="794"/>
      <c r="AD6" s="794"/>
      <c r="AE6" s="795"/>
      <c r="AF6" s="499">
        <v>63171</v>
      </c>
      <c r="AO6" s="389"/>
      <c r="AP6" s="389"/>
      <c r="AQ6" s="389"/>
      <c r="AR6" s="389"/>
      <c r="AS6" s="389"/>
    </row>
    <row r="7" spans="1:45" ht="19.5" customHeight="1">
      <c r="A7" s="7">
        <v>3</v>
      </c>
      <c r="B7" s="797" t="s">
        <v>159</v>
      </c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797"/>
      <c r="W7" s="797"/>
      <c r="X7" s="797"/>
      <c r="Y7" s="797"/>
      <c r="Z7" s="797"/>
      <c r="AA7" s="797"/>
      <c r="AB7" s="798">
        <v>2120</v>
      </c>
      <c r="AC7" s="799"/>
      <c r="AD7" s="799"/>
      <c r="AE7" s="800"/>
      <c r="AF7" s="8">
        <v>2120</v>
      </c>
      <c r="AO7" s="678"/>
      <c r="AP7" s="678"/>
      <c r="AQ7" s="678"/>
      <c r="AR7" s="678"/>
      <c r="AS7" s="2"/>
    </row>
    <row r="8" spans="1:45" ht="19.5" customHeight="1">
      <c r="A8" s="7">
        <v>4</v>
      </c>
      <c r="B8" s="797" t="s">
        <v>160</v>
      </c>
      <c r="C8" s="797"/>
      <c r="D8" s="797"/>
      <c r="E8" s="797"/>
      <c r="F8" s="797"/>
      <c r="G8" s="797"/>
      <c r="H8" s="797"/>
      <c r="I8" s="797"/>
      <c r="J8" s="797"/>
      <c r="K8" s="797"/>
      <c r="L8" s="797"/>
      <c r="M8" s="797"/>
      <c r="N8" s="797"/>
      <c r="O8" s="797"/>
      <c r="P8" s="797"/>
      <c r="Q8" s="797"/>
      <c r="R8" s="797"/>
      <c r="S8" s="797"/>
      <c r="T8" s="797"/>
      <c r="U8" s="797"/>
      <c r="V8" s="797"/>
      <c r="W8" s="797"/>
      <c r="X8" s="797"/>
      <c r="Y8" s="797"/>
      <c r="Z8" s="797"/>
      <c r="AA8" s="797"/>
      <c r="AB8" s="798">
        <v>7420</v>
      </c>
      <c r="AC8" s="799"/>
      <c r="AD8" s="799"/>
      <c r="AE8" s="800"/>
      <c r="AF8" s="8">
        <v>7520</v>
      </c>
      <c r="AO8" s="2"/>
      <c r="AP8" s="2"/>
      <c r="AQ8" s="2"/>
      <c r="AR8" s="2"/>
      <c r="AS8" s="2"/>
    </row>
    <row r="9" spans="1:32" ht="19.5" customHeight="1">
      <c r="A9" s="7">
        <v>5</v>
      </c>
      <c r="B9" s="796" t="s">
        <v>8</v>
      </c>
      <c r="C9" s="796"/>
      <c r="D9" s="796"/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3">
        <f>AB8+AB7</f>
        <v>9540</v>
      </c>
      <c r="AC9" s="794"/>
      <c r="AD9" s="794"/>
      <c r="AE9" s="795"/>
      <c r="AF9" s="521">
        <f>AF7+AF8</f>
        <v>9640</v>
      </c>
    </row>
    <row r="10" spans="1:32" ht="19.5" customHeight="1">
      <c r="A10" s="7">
        <v>6</v>
      </c>
      <c r="B10" s="797" t="s">
        <v>161</v>
      </c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8">
        <v>4800</v>
      </c>
      <c r="AC10" s="799"/>
      <c r="AD10" s="799"/>
      <c r="AE10" s="800"/>
      <c r="AF10" s="8">
        <v>4800</v>
      </c>
    </row>
    <row r="11" spans="1:32" ht="19.5" customHeight="1">
      <c r="A11" s="7">
        <v>7</v>
      </c>
      <c r="B11" s="801" t="s">
        <v>366</v>
      </c>
      <c r="C11" s="797"/>
      <c r="D11" s="797"/>
      <c r="E11" s="797"/>
      <c r="F11" s="797"/>
      <c r="G11" s="797"/>
      <c r="H11" s="797"/>
      <c r="I11" s="797"/>
      <c r="J11" s="797"/>
      <c r="K11" s="797"/>
      <c r="L11" s="797"/>
      <c r="M11" s="797"/>
      <c r="N11" s="797"/>
      <c r="O11" s="797"/>
      <c r="P11" s="797"/>
      <c r="Q11" s="797"/>
      <c r="R11" s="797"/>
      <c r="S11" s="797"/>
      <c r="T11" s="797"/>
      <c r="U11" s="797"/>
      <c r="V11" s="797"/>
      <c r="W11" s="797"/>
      <c r="X11" s="797"/>
      <c r="Y11" s="797"/>
      <c r="Z11" s="797"/>
      <c r="AA11" s="802"/>
      <c r="AB11" s="5"/>
      <c r="AC11" s="6"/>
      <c r="AD11" s="6"/>
      <c r="AE11" s="9">
        <v>2000</v>
      </c>
      <c r="AF11" s="8">
        <v>2000</v>
      </c>
    </row>
    <row r="12" spans="1:32" ht="19.5" customHeight="1">
      <c r="A12" s="7">
        <v>8</v>
      </c>
      <c r="B12" s="796" t="s">
        <v>463</v>
      </c>
      <c r="C12" s="796"/>
      <c r="D12" s="796"/>
      <c r="E12" s="796"/>
      <c r="F12" s="796"/>
      <c r="G12" s="796"/>
      <c r="H12" s="796"/>
      <c r="I12" s="796"/>
      <c r="J12" s="796"/>
      <c r="K12" s="796"/>
      <c r="L12" s="796"/>
      <c r="M12" s="796"/>
      <c r="N12" s="796"/>
      <c r="O12" s="796"/>
      <c r="P12" s="796"/>
      <c r="Q12" s="796"/>
      <c r="R12" s="796"/>
      <c r="S12" s="796"/>
      <c r="T12" s="796"/>
      <c r="U12" s="796"/>
      <c r="V12" s="796"/>
      <c r="W12" s="796"/>
      <c r="X12" s="796"/>
      <c r="Y12" s="796"/>
      <c r="Z12" s="796"/>
      <c r="AA12" s="796"/>
      <c r="AB12" s="793">
        <f>AB10+AE11</f>
        <v>6800</v>
      </c>
      <c r="AC12" s="794"/>
      <c r="AD12" s="794"/>
      <c r="AE12" s="795"/>
      <c r="AF12" s="8">
        <f>AF10+AF11</f>
        <v>6800</v>
      </c>
    </row>
    <row r="13" spans="1:32" ht="19.5" customHeight="1">
      <c r="A13" s="7">
        <v>9</v>
      </c>
      <c r="B13" s="797" t="s">
        <v>162</v>
      </c>
      <c r="C13" s="797"/>
      <c r="D13" s="797"/>
      <c r="E13" s="797"/>
      <c r="F13" s="797"/>
      <c r="G13" s="797"/>
      <c r="H13" s="797"/>
      <c r="I13" s="797"/>
      <c r="J13" s="797"/>
      <c r="K13" s="797"/>
      <c r="L13" s="797"/>
      <c r="M13" s="797"/>
      <c r="N13" s="797"/>
      <c r="O13" s="797"/>
      <c r="P13" s="797"/>
      <c r="Q13" s="797"/>
      <c r="R13" s="797"/>
      <c r="S13" s="797"/>
      <c r="T13" s="797"/>
      <c r="U13" s="797"/>
      <c r="V13" s="797"/>
      <c r="W13" s="797"/>
      <c r="X13" s="797"/>
      <c r="Y13" s="797"/>
      <c r="Z13" s="797"/>
      <c r="AA13" s="797"/>
      <c r="AB13" s="798">
        <v>10950</v>
      </c>
      <c r="AC13" s="799"/>
      <c r="AD13" s="799"/>
      <c r="AE13" s="800"/>
      <c r="AF13" s="8">
        <v>10950</v>
      </c>
    </row>
    <row r="14" spans="1:32" ht="19.5" customHeight="1">
      <c r="A14" s="7">
        <v>10</v>
      </c>
      <c r="B14" s="801" t="s">
        <v>163</v>
      </c>
      <c r="C14" s="797"/>
      <c r="D14" s="797"/>
      <c r="E14" s="797"/>
      <c r="F14" s="797"/>
      <c r="G14" s="797"/>
      <c r="H14" s="797"/>
      <c r="I14" s="797"/>
      <c r="J14" s="797"/>
      <c r="K14" s="797"/>
      <c r="L14" s="797"/>
      <c r="M14" s="797"/>
      <c r="N14" s="797"/>
      <c r="O14" s="797"/>
      <c r="P14" s="797"/>
      <c r="Q14" s="797"/>
      <c r="R14" s="797"/>
      <c r="S14" s="797"/>
      <c r="T14" s="797"/>
      <c r="U14" s="797"/>
      <c r="V14" s="797"/>
      <c r="W14" s="797"/>
      <c r="X14" s="797"/>
      <c r="Y14" s="663"/>
      <c r="Z14" s="663"/>
      <c r="AA14" s="663"/>
      <c r="AB14" s="803"/>
      <c r="AC14" s="804"/>
      <c r="AD14" s="804"/>
      <c r="AE14" s="805"/>
      <c r="AF14" s="8">
        <v>52</v>
      </c>
    </row>
    <row r="15" spans="1:32" ht="19.5" customHeight="1">
      <c r="A15" s="7">
        <v>11</v>
      </c>
      <c r="B15" s="797" t="s">
        <v>164</v>
      </c>
      <c r="C15" s="797"/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797"/>
      <c r="P15" s="797"/>
      <c r="Q15" s="797"/>
      <c r="R15" s="797"/>
      <c r="S15" s="797"/>
      <c r="T15" s="797"/>
      <c r="U15" s="797"/>
      <c r="V15" s="797"/>
      <c r="W15" s="797"/>
      <c r="X15" s="797"/>
      <c r="Y15" s="797"/>
      <c r="Z15" s="797"/>
      <c r="AA15" s="797"/>
      <c r="AB15" s="798">
        <v>1300</v>
      </c>
      <c r="AC15" s="799"/>
      <c r="AD15" s="799"/>
      <c r="AE15" s="800"/>
      <c r="AF15" s="8">
        <v>1300</v>
      </c>
    </row>
    <row r="16" spans="1:32" ht="19.5" customHeight="1">
      <c r="A16" s="7">
        <v>12</v>
      </c>
      <c r="B16" s="797" t="s">
        <v>165</v>
      </c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797"/>
      <c r="W16" s="797"/>
      <c r="X16" s="797"/>
      <c r="Y16" s="797"/>
      <c r="Z16" s="797"/>
      <c r="AA16" s="797"/>
      <c r="AB16" s="798">
        <v>1500</v>
      </c>
      <c r="AC16" s="799"/>
      <c r="AD16" s="799"/>
      <c r="AE16" s="800"/>
      <c r="AF16" s="8">
        <v>1500</v>
      </c>
    </row>
    <row r="17" spans="1:32" ht="19.5" customHeight="1">
      <c r="A17" s="7">
        <v>13</v>
      </c>
      <c r="B17" s="806" t="s">
        <v>166</v>
      </c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806"/>
      <c r="O17" s="806"/>
      <c r="P17" s="806"/>
      <c r="Q17" s="806"/>
      <c r="R17" s="806"/>
      <c r="S17" s="806"/>
      <c r="T17" s="806"/>
      <c r="U17" s="806"/>
      <c r="V17" s="806"/>
      <c r="W17" s="806"/>
      <c r="X17" s="806"/>
      <c r="Y17" s="806"/>
      <c r="Z17" s="806"/>
      <c r="AA17" s="806"/>
      <c r="AB17" s="798">
        <v>3000</v>
      </c>
      <c r="AC17" s="799"/>
      <c r="AD17" s="799"/>
      <c r="AE17" s="800"/>
      <c r="AF17" s="8">
        <v>3000</v>
      </c>
    </row>
    <row r="18" spans="1:32" ht="19.5" customHeight="1">
      <c r="A18" s="7">
        <v>14</v>
      </c>
      <c r="B18" s="807" t="s">
        <v>367</v>
      </c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6"/>
      <c r="R18" s="806"/>
      <c r="S18" s="806"/>
      <c r="T18" s="806"/>
      <c r="U18" s="806"/>
      <c r="V18" s="806"/>
      <c r="W18" s="806"/>
      <c r="X18" s="806"/>
      <c r="Y18" s="806"/>
      <c r="Z18" s="806"/>
      <c r="AA18" s="808"/>
      <c r="AB18" s="5"/>
      <c r="AC18" s="6"/>
      <c r="AD18" s="6"/>
      <c r="AE18" s="9">
        <v>1000</v>
      </c>
      <c r="AF18" s="8">
        <v>4749</v>
      </c>
    </row>
    <row r="19" spans="1:32" ht="19.5" customHeight="1">
      <c r="A19" s="7">
        <v>15</v>
      </c>
      <c r="B19" s="797" t="s">
        <v>168</v>
      </c>
      <c r="C19" s="797"/>
      <c r="D19" s="797"/>
      <c r="E19" s="797"/>
      <c r="F19" s="797"/>
      <c r="G19" s="797"/>
      <c r="H19" s="797"/>
      <c r="I19" s="797"/>
      <c r="J19" s="797"/>
      <c r="K19" s="797"/>
      <c r="L19" s="797"/>
      <c r="M19" s="797"/>
      <c r="N19" s="797"/>
      <c r="O19" s="797"/>
      <c r="P19" s="797"/>
      <c r="Q19" s="797"/>
      <c r="R19" s="797"/>
      <c r="S19" s="797"/>
      <c r="T19" s="797"/>
      <c r="U19" s="797"/>
      <c r="V19" s="797"/>
      <c r="W19" s="797"/>
      <c r="X19" s="797"/>
      <c r="Y19" s="797"/>
      <c r="Z19" s="797"/>
      <c r="AA19" s="797"/>
      <c r="AB19" s="798">
        <v>14100</v>
      </c>
      <c r="AC19" s="799"/>
      <c r="AD19" s="799"/>
      <c r="AE19" s="800"/>
      <c r="AF19" s="8">
        <v>14100</v>
      </c>
    </row>
    <row r="20" spans="1:32" ht="19.5" customHeight="1">
      <c r="A20" s="7">
        <v>16</v>
      </c>
      <c r="B20" s="796" t="s">
        <v>464</v>
      </c>
      <c r="C20" s="796"/>
      <c r="D20" s="796"/>
      <c r="E20" s="796"/>
      <c r="F20" s="796"/>
      <c r="G20" s="796"/>
      <c r="H20" s="796"/>
      <c r="I20" s="796"/>
      <c r="J20" s="796"/>
      <c r="K20" s="796"/>
      <c r="L20" s="796"/>
      <c r="M20" s="796"/>
      <c r="N20" s="796"/>
      <c r="O20" s="796"/>
      <c r="P20" s="796"/>
      <c r="Q20" s="796"/>
      <c r="R20" s="796"/>
      <c r="S20" s="796"/>
      <c r="T20" s="796"/>
      <c r="U20" s="796"/>
      <c r="V20" s="796"/>
      <c r="W20" s="796"/>
      <c r="X20" s="796"/>
      <c r="Y20" s="796"/>
      <c r="Z20" s="796"/>
      <c r="AA20" s="796"/>
      <c r="AB20" s="793">
        <f>AB13+AB15+AB16+AB17+AE18+AB19</f>
        <v>31850</v>
      </c>
      <c r="AC20" s="794"/>
      <c r="AD20" s="794"/>
      <c r="AE20" s="795"/>
      <c r="AF20" s="499">
        <f>AF13+AF15+AF16+AF17+AF18+AF19+AF14</f>
        <v>35651</v>
      </c>
    </row>
    <row r="21" spans="1:32" ht="19.5" customHeight="1">
      <c r="A21" s="7">
        <v>17</v>
      </c>
      <c r="B21" s="797" t="s">
        <v>169</v>
      </c>
      <c r="C21" s="797"/>
      <c r="D21" s="797"/>
      <c r="E21" s="797"/>
      <c r="F21" s="797"/>
      <c r="G21" s="797"/>
      <c r="H21" s="797"/>
      <c r="I21" s="797"/>
      <c r="J21" s="797"/>
      <c r="K21" s="797"/>
      <c r="L21" s="797"/>
      <c r="M21" s="797"/>
      <c r="N21" s="797"/>
      <c r="O21" s="797"/>
      <c r="P21" s="797"/>
      <c r="Q21" s="797"/>
      <c r="R21" s="797"/>
      <c r="S21" s="797"/>
      <c r="T21" s="797"/>
      <c r="U21" s="797"/>
      <c r="V21" s="797"/>
      <c r="W21" s="797"/>
      <c r="X21" s="797"/>
      <c r="Y21" s="797"/>
      <c r="Z21" s="797"/>
      <c r="AA21" s="797"/>
      <c r="AB21" s="798">
        <v>1500</v>
      </c>
      <c r="AC21" s="799"/>
      <c r="AD21" s="799"/>
      <c r="AE21" s="800"/>
      <c r="AF21" s="8">
        <v>1500</v>
      </c>
    </row>
    <row r="22" spans="1:32" ht="19.5" customHeight="1">
      <c r="A22" s="7">
        <v>18</v>
      </c>
      <c r="B22" s="797" t="s">
        <v>170</v>
      </c>
      <c r="C22" s="797"/>
      <c r="D22" s="797"/>
      <c r="E22" s="797"/>
      <c r="F22" s="797"/>
      <c r="G22" s="797"/>
      <c r="H22" s="797"/>
      <c r="I22" s="797"/>
      <c r="J22" s="797"/>
      <c r="K22" s="797"/>
      <c r="L22" s="797"/>
      <c r="M22" s="797"/>
      <c r="N22" s="797"/>
      <c r="O22" s="797"/>
      <c r="P22" s="797"/>
      <c r="Q22" s="797"/>
      <c r="R22" s="797"/>
      <c r="S22" s="797"/>
      <c r="T22" s="797"/>
      <c r="U22" s="797"/>
      <c r="V22" s="797"/>
      <c r="W22" s="797"/>
      <c r="X22" s="797"/>
      <c r="Y22" s="797"/>
      <c r="Z22" s="797"/>
      <c r="AA22" s="797"/>
      <c r="AB22" s="798">
        <v>2000</v>
      </c>
      <c r="AC22" s="799"/>
      <c r="AD22" s="799"/>
      <c r="AE22" s="800"/>
      <c r="AF22" s="8">
        <v>2000</v>
      </c>
    </row>
    <row r="23" spans="1:32" ht="19.5" customHeight="1">
      <c r="A23" s="7">
        <v>19</v>
      </c>
      <c r="B23" s="796" t="s">
        <v>465</v>
      </c>
      <c r="C23" s="796"/>
      <c r="D23" s="796"/>
      <c r="E23" s="796"/>
      <c r="F23" s="796"/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796"/>
      <c r="R23" s="796"/>
      <c r="S23" s="796"/>
      <c r="T23" s="796"/>
      <c r="U23" s="796"/>
      <c r="V23" s="796"/>
      <c r="W23" s="796"/>
      <c r="X23" s="796"/>
      <c r="Y23" s="796"/>
      <c r="Z23" s="796"/>
      <c r="AA23" s="796"/>
      <c r="AB23" s="793">
        <f>SUM(AB21:AB22)</f>
        <v>3500</v>
      </c>
      <c r="AC23" s="794"/>
      <c r="AD23" s="794"/>
      <c r="AE23" s="795"/>
      <c r="AF23" s="499">
        <f>AF21+AF22</f>
        <v>3500</v>
      </c>
    </row>
    <row r="24" spans="1:32" ht="19.5" customHeight="1">
      <c r="A24" s="7">
        <v>20</v>
      </c>
      <c r="B24" s="797" t="s">
        <v>171</v>
      </c>
      <c r="C24" s="797"/>
      <c r="D24" s="797"/>
      <c r="E24" s="797"/>
      <c r="F24" s="797"/>
      <c r="G24" s="797"/>
      <c r="H24" s="797"/>
      <c r="I24" s="797"/>
      <c r="J24" s="797"/>
      <c r="K24" s="797"/>
      <c r="L24" s="797"/>
      <c r="M24" s="797"/>
      <c r="N24" s="797"/>
      <c r="O24" s="797"/>
      <c r="P24" s="797"/>
      <c r="Q24" s="797"/>
      <c r="R24" s="797"/>
      <c r="S24" s="797"/>
      <c r="T24" s="797"/>
      <c r="U24" s="797"/>
      <c r="V24" s="797"/>
      <c r="W24" s="797"/>
      <c r="X24" s="797"/>
      <c r="Y24" s="797"/>
      <c r="Z24" s="797"/>
      <c r="AA24" s="797"/>
      <c r="AB24" s="798">
        <v>13800</v>
      </c>
      <c r="AC24" s="799"/>
      <c r="AD24" s="799"/>
      <c r="AE24" s="800"/>
      <c r="AF24" s="8">
        <v>13800</v>
      </c>
    </row>
    <row r="25" spans="1:32" ht="19.5" customHeight="1">
      <c r="A25" s="7">
        <v>21</v>
      </c>
      <c r="B25" s="797" t="s">
        <v>172</v>
      </c>
      <c r="C25" s="797"/>
      <c r="D25" s="797"/>
      <c r="E25" s="797"/>
      <c r="F25" s="797"/>
      <c r="G25" s="797"/>
      <c r="H25" s="797"/>
      <c r="I25" s="797"/>
      <c r="J25" s="797"/>
      <c r="K25" s="797"/>
      <c r="L25" s="797"/>
      <c r="M25" s="797"/>
      <c r="N25" s="797"/>
      <c r="O25" s="797"/>
      <c r="P25" s="797"/>
      <c r="Q25" s="797"/>
      <c r="R25" s="797"/>
      <c r="S25" s="797"/>
      <c r="T25" s="797"/>
      <c r="U25" s="797"/>
      <c r="V25" s="797"/>
      <c r="W25" s="797"/>
      <c r="X25" s="797"/>
      <c r="Y25" s="797"/>
      <c r="Z25" s="797"/>
      <c r="AA25" s="797"/>
      <c r="AB25" s="798">
        <v>1000</v>
      </c>
      <c r="AC25" s="799"/>
      <c r="AD25" s="799"/>
      <c r="AE25" s="800"/>
      <c r="AF25" s="8">
        <v>1000</v>
      </c>
    </row>
    <row r="26" spans="1:32" ht="19.5" customHeight="1">
      <c r="A26" s="7">
        <v>22</v>
      </c>
      <c r="B26" s="797" t="s">
        <v>174</v>
      </c>
      <c r="C26" s="797"/>
      <c r="D26" s="797"/>
      <c r="E26" s="797"/>
      <c r="F26" s="797"/>
      <c r="G26" s="797"/>
      <c r="H26" s="797"/>
      <c r="I26" s="79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797"/>
      <c r="U26" s="797"/>
      <c r="V26" s="797"/>
      <c r="W26" s="797"/>
      <c r="X26" s="797"/>
      <c r="Y26" s="797"/>
      <c r="Z26" s="797"/>
      <c r="AA26" s="797"/>
      <c r="AB26" s="798">
        <v>10622</v>
      </c>
      <c r="AC26" s="799"/>
      <c r="AD26" s="799"/>
      <c r="AE26" s="800"/>
      <c r="AF26" s="8">
        <v>7547</v>
      </c>
    </row>
    <row r="27" spans="1:32" ht="19.5" customHeight="1">
      <c r="A27" s="7">
        <v>23</v>
      </c>
      <c r="B27" s="796" t="s">
        <v>466</v>
      </c>
      <c r="C27" s="796"/>
      <c r="D27" s="796"/>
      <c r="E27" s="796"/>
      <c r="F27" s="796"/>
      <c r="G27" s="796"/>
      <c r="H27" s="796"/>
      <c r="I27" s="796"/>
      <c r="J27" s="796"/>
      <c r="K27" s="796"/>
      <c r="L27" s="796"/>
      <c r="M27" s="796"/>
      <c r="N27" s="796"/>
      <c r="O27" s="796"/>
      <c r="P27" s="796"/>
      <c r="Q27" s="796"/>
      <c r="R27" s="796"/>
      <c r="S27" s="796"/>
      <c r="T27" s="796"/>
      <c r="U27" s="796"/>
      <c r="V27" s="796"/>
      <c r="W27" s="796"/>
      <c r="X27" s="796"/>
      <c r="Y27" s="796"/>
      <c r="Z27" s="796"/>
      <c r="AA27" s="796"/>
      <c r="AB27" s="793">
        <f>SUM(AB24:AB26)</f>
        <v>25422</v>
      </c>
      <c r="AC27" s="794"/>
      <c r="AD27" s="794"/>
      <c r="AE27" s="795"/>
      <c r="AF27" s="499">
        <f>AF24+AF25+AF26</f>
        <v>22347</v>
      </c>
    </row>
    <row r="28" spans="1:32" ht="19.5" customHeight="1">
      <c r="A28" s="7">
        <v>24</v>
      </c>
      <c r="B28" s="796" t="s">
        <v>467</v>
      </c>
      <c r="C28" s="796"/>
      <c r="D28" s="796"/>
      <c r="E28" s="796"/>
      <c r="F28" s="796"/>
      <c r="G28" s="796"/>
      <c r="H28" s="796"/>
      <c r="I28" s="796"/>
      <c r="J28" s="796"/>
      <c r="K28" s="796"/>
      <c r="L28" s="796"/>
      <c r="M28" s="796"/>
      <c r="N28" s="796"/>
      <c r="O28" s="796"/>
      <c r="P28" s="796"/>
      <c r="Q28" s="796"/>
      <c r="R28" s="796"/>
      <c r="S28" s="796"/>
      <c r="T28" s="796"/>
      <c r="U28" s="796"/>
      <c r="V28" s="796"/>
      <c r="W28" s="796"/>
      <c r="X28" s="796"/>
      <c r="Y28" s="796"/>
      <c r="Z28" s="796"/>
      <c r="AA28" s="796"/>
      <c r="AB28" s="793">
        <f>AB27+AB20+AB12+AB9+AB23</f>
        <v>77112</v>
      </c>
      <c r="AC28" s="794"/>
      <c r="AD28" s="794"/>
      <c r="AE28" s="795"/>
      <c r="AF28" s="499">
        <f>AF9+AF12+AF20+AF23+AF27</f>
        <v>77938</v>
      </c>
    </row>
    <row r="29" spans="1:32" ht="19.5" customHeight="1">
      <c r="A29" s="7">
        <v>25</v>
      </c>
      <c r="B29" s="810" t="s">
        <v>462</v>
      </c>
      <c r="C29" s="796"/>
      <c r="D29" s="796"/>
      <c r="E29" s="796"/>
      <c r="F29" s="796"/>
      <c r="G29" s="796"/>
      <c r="H29" s="796"/>
      <c r="I29" s="796"/>
      <c r="J29" s="796"/>
      <c r="K29" s="796"/>
      <c r="L29" s="796"/>
      <c r="M29" s="796"/>
      <c r="N29" s="796"/>
      <c r="O29" s="796"/>
      <c r="P29" s="796"/>
      <c r="Q29" s="796"/>
      <c r="R29" s="796"/>
      <c r="S29" s="796"/>
      <c r="T29" s="796"/>
      <c r="U29" s="796"/>
      <c r="V29" s="796"/>
      <c r="W29" s="796"/>
      <c r="X29" s="796"/>
      <c r="Y29" s="553"/>
      <c r="Z29" s="553"/>
      <c r="AA29" s="553"/>
      <c r="AB29" s="811"/>
      <c r="AC29" s="812"/>
      <c r="AD29" s="812"/>
      <c r="AE29" s="813"/>
      <c r="AF29" s="499">
        <v>34</v>
      </c>
    </row>
    <row r="30" spans="1:32" ht="24.75" customHeight="1">
      <c r="A30" s="7">
        <v>26</v>
      </c>
      <c r="B30" s="809" t="s">
        <v>468</v>
      </c>
      <c r="C30" s="809"/>
      <c r="D30" s="809"/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09"/>
      <c r="P30" s="809"/>
      <c r="Q30" s="809"/>
      <c r="R30" s="809"/>
      <c r="S30" s="809"/>
      <c r="T30" s="809"/>
      <c r="U30" s="809"/>
      <c r="V30" s="809"/>
      <c r="W30" s="809"/>
      <c r="X30" s="809"/>
      <c r="Y30" s="809"/>
      <c r="Z30" s="809"/>
      <c r="AA30" s="809"/>
      <c r="AB30" s="793">
        <f>+AB28+AB6+AB5</f>
        <v>348411</v>
      </c>
      <c r="AC30" s="794"/>
      <c r="AD30" s="794"/>
      <c r="AE30" s="795"/>
      <c r="AF30" s="499">
        <f>AF5+AF6+AF28+AF29</f>
        <v>358776</v>
      </c>
    </row>
    <row r="31" spans="1:31" ht="12.75">
      <c r="A31" s="2"/>
      <c r="B31" s="403"/>
      <c r="C31" s="40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E31" s="209"/>
    </row>
    <row r="32" spans="1:27" ht="12.75">
      <c r="A32" s="2"/>
      <c r="B32" s="403"/>
      <c r="C32" s="40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2"/>
      <c r="B33" s="403"/>
      <c r="C33" s="40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3" ht="12.75">
      <c r="A34" s="2"/>
      <c r="B34" s="2"/>
      <c r="C34" s="2"/>
    </row>
    <row r="35" spans="1:4" ht="12.75">
      <c r="A35" s="2"/>
      <c r="B35" s="2"/>
      <c r="C35" s="2"/>
      <c r="D35" s="2"/>
    </row>
  </sheetData>
  <sheetProtection/>
  <mergeCells count="56">
    <mergeCell ref="B30:AA30"/>
    <mergeCell ref="AB30:AE30"/>
    <mergeCell ref="B26:AA26"/>
    <mergeCell ref="AB26:AE26"/>
    <mergeCell ref="B27:AA27"/>
    <mergeCell ref="AB27:AE27"/>
    <mergeCell ref="B28:AA28"/>
    <mergeCell ref="AB28:AE28"/>
    <mergeCell ref="B29:X29"/>
    <mergeCell ref="AB29:AE29"/>
    <mergeCell ref="B25:AA25"/>
    <mergeCell ref="AB25:AE25"/>
    <mergeCell ref="B24:AA24"/>
    <mergeCell ref="AB24:AE24"/>
    <mergeCell ref="AB21:AE21"/>
    <mergeCell ref="B22:AA22"/>
    <mergeCell ref="AB22:AE22"/>
    <mergeCell ref="B23:AA23"/>
    <mergeCell ref="AB23:AE23"/>
    <mergeCell ref="B21:AA21"/>
    <mergeCell ref="B18:AA18"/>
    <mergeCell ref="B19:AA19"/>
    <mergeCell ref="AB19:AE19"/>
    <mergeCell ref="B20:AA20"/>
    <mergeCell ref="AB20:AE20"/>
    <mergeCell ref="B14:X14"/>
    <mergeCell ref="AB14:AE14"/>
    <mergeCell ref="B17:AA17"/>
    <mergeCell ref="AB17:AE17"/>
    <mergeCell ref="B15:AA15"/>
    <mergeCell ref="AB15:AE15"/>
    <mergeCell ref="B16:AA16"/>
    <mergeCell ref="AB16:AE16"/>
    <mergeCell ref="B11:AA11"/>
    <mergeCell ref="B12:AA12"/>
    <mergeCell ref="AB12:AE12"/>
    <mergeCell ref="B13:AA13"/>
    <mergeCell ref="AB13:AE13"/>
    <mergeCell ref="B9:AA9"/>
    <mergeCell ref="AB9:AE9"/>
    <mergeCell ref="B10:AA10"/>
    <mergeCell ref="AB10:AE10"/>
    <mergeCell ref="B7:AA7"/>
    <mergeCell ref="AB7:AE7"/>
    <mergeCell ref="AO7:AR7"/>
    <mergeCell ref="B8:AA8"/>
    <mergeCell ref="AB8:AE8"/>
    <mergeCell ref="B5:AA5"/>
    <mergeCell ref="AB5:AE5"/>
    <mergeCell ref="B6:AA6"/>
    <mergeCell ref="AB6:AE6"/>
    <mergeCell ref="B1:AE1"/>
    <mergeCell ref="B2:AE2"/>
    <mergeCell ref="B3:AE3"/>
    <mergeCell ref="B4:AA4"/>
    <mergeCell ref="AB4:AE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6:D33"/>
  <sheetViews>
    <sheetView zoomScalePageLayoutView="0" workbookViewId="0" topLeftCell="C1">
      <selection activeCell="A44" sqref="A44"/>
    </sheetView>
  </sheetViews>
  <sheetFormatPr defaultColWidth="9.00390625" defaultRowHeight="12.75"/>
  <sheetData>
    <row r="26" spans="1:3" ht="12.75">
      <c r="A26" s="402"/>
      <c r="B26" s="402"/>
      <c r="C26" s="402"/>
    </row>
    <row r="27" spans="1:3" ht="12.75">
      <c r="A27" s="402"/>
      <c r="B27" s="402"/>
      <c r="C27" s="402"/>
    </row>
    <row r="28" spans="1:3" ht="12.75">
      <c r="A28" s="402"/>
      <c r="B28" s="402"/>
      <c r="C28" s="402"/>
    </row>
    <row r="29" spans="1:3" ht="12.75">
      <c r="A29" s="402"/>
      <c r="B29" s="402"/>
      <c r="C29" s="402"/>
    </row>
    <row r="30" spans="1:3" ht="12.75">
      <c r="A30" s="402"/>
      <c r="B30" s="402"/>
      <c r="C30" s="402"/>
    </row>
    <row r="31" spans="1:3" ht="12.75">
      <c r="A31" s="402"/>
      <c r="B31" s="402"/>
      <c r="C31" s="402"/>
    </row>
    <row r="32" spans="1:3" ht="12.75">
      <c r="A32" s="402"/>
      <c r="B32" s="402"/>
      <c r="C32" s="402"/>
    </row>
    <row r="33" spans="1:4" ht="12.75">
      <c r="A33" s="402"/>
      <c r="B33" s="402"/>
      <c r="C33" s="402"/>
      <c r="D33" s="40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6:D33"/>
  <sheetViews>
    <sheetView zoomScalePageLayoutView="0" workbookViewId="0" topLeftCell="A3">
      <selection activeCell="C37" sqref="C37"/>
    </sheetView>
  </sheetViews>
  <sheetFormatPr defaultColWidth="9.00390625" defaultRowHeight="12.75"/>
  <sheetData>
    <row r="26" spans="1:3" ht="12.75">
      <c r="A26" s="402"/>
      <c r="B26" s="402"/>
      <c r="C26" s="402"/>
    </row>
    <row r="27" spans="1:3" ht="12.75">
      <c r="A27" s="402"/>
      <c r="B27" s="402"/>
      <c r="C27" s="402"/>
    </row>
    <row r="28" spans="1:3" ht="12.75">
      <c r="A28" s="402"/>
      <c r="B28" s="402"/>
      <c r="C28" s="402"/>
    </row>
    <row r="29" spans="1:3" ht="12.75">
      <c r="A29" s="402"/>
      <c r="B29" s="402"/>
      <c r="C29" s="402"/>
    </row>
    <row r="30" spans="1:3" ht="12.75">
      <c r="A30" s="402"/>
      <c r="B30" s="402"/>
      <c r="C30" s="402"/>
    </row>
    <row r="31" spans="1:3" ht="12.75">
      <c r="A31" s="402"/>
      <c r="B31" s="402"/>
      <c r="C31" s="402"/>
    </row>
    <row r="32" spans="1:3" ht="12.75">
      <c r="A32" s="402"/>
      <c r="B32" s="402"/>
      <c r="C32" s="402"/>
    </row>
    <row r="33" spans="1:4" ht="12.75">
      <c r="A33" s="402"/>
      <c r="B33" s="402"/>
      <c r="C33" s="402"/>
      <c r="D33" s="40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L37"/>
  <sheetViews>
    <sheetView zoomScalePageLayoutView="0" workbookViewId="0" topLeftCell="A1">
      <selection activeCell="A2" sqref="A2:L2"/>
    </sheetView>
  </sheetViews>
  <sheetFormatPr defaultColWidth="9.00390625" defaultRowHeight="12.75"/>
  <cols>
    <col min="1" max="1" width="26.25390625" style="11" customWidth="1"/>
    <col min="2" max="2" width="11.875" style="11" customWidth="1"/>
    <col min="3" max="3" width="14.00390625" style="11" customWidth="1"/>
    <col min="4" max="4" width="11.375" style="11" customWidth="1"/>
    <col min="5" max="5" width="11.125" style="11" hidden="1" customWidth="1"/>
    <col min="6" max="6" width="14.625" style="11" customWidth="1"/>
    <col min="7" max="7" width="11.875" style="11" customWidth="1"/>
    <col min="8" max="8" width="14.00390625" style="11" customWidth="1"/>
    <col min="9" max="9" width="15.75390625" style="11" customWidth="1"/>
    <col min="10" max="10" width="14.625" style="11" customWidth="1"/>
    <col min="11" max="16384" width="9.125" style="11" customWidth="1"/>
  </cols>
  <sheetData>
    <row r="1" spans="1:11" ht="12.75" customHeight="1">
      <c r="A1" s="704"/>
      <c r="B1" s="705"/>
      <c r="C1" s="705"/>
      <c r="D1" s="705"/>
      <c r="E1" s="705"/>
      <c r="F1" s="705"/>
      <c r="G1" s="705"/>
      <c r="H1" s="705"/>
      <c r="I1" s="705"/>
      <c r="J1" s="705"/>
      <c r="K1" s="705"/>
    </row>
    <row r="2" spans="1:12" ht="13.5" customHeight="1">
      <c r="A2" s="706" t="s">
        <v>471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</row>
    <row r="3" spans="1:12" s="125" customFormat="1" ht="14.25" customHeight="1" thickBot="1">
      <c r="A3" s="707" t="s">
        <v>335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131"/>
    </row>
    <row r="4" spans="1:12" ht="38.25" customHeight="1" thickTop="1">
      <c r="A4" s="132" t="s">
        <v>336</v>
      </c>
      <c r="B4" s="709" t="s">
        <v>337</v>
      </c>
      <c r="C4" s="687"/>
      <c r="D4" s="709" t="s">
        <v>338</v>
      </c>
      <c r="E4" s="688"/>
      <c r="F4" s="689"/>
      <c r="G4" s="709" t="s">
        <v>339</v>
      </c>
      <c r="H4" s="687"/>
      <c r="I4" s="709" t="s">
        <v>330</v>
      </c>
      <c r="J4" s="690"/>
      <c r="K4" s="43"/>
      <c r="L4" s="43"/>
    </row>
    <row r="5" spans="1:12" ht="43.5" customHeight="1">
      <c r="A5" s="133"/>
      <c r="B5" s="134" t="s">
        <v>340</v>
      </c>
      <c r="C5" s="134" t="s">
        <v>426</v>
      </c>
      <c r="D5" s="134" t="s">
        <v>340</v>
      </c>
      <c r="E5" s="134" t="s">
        <v>341</v>
      </c>
      <c r="F5" s="134" t="s">
        <v>427</v>
      </c>
      <c r="G5" s="134" t="s">
        <v>340</v>
      </c>
      <c r="H5" s="134" t="s">
        <v>427</v>
      </c>
      <c r="I5" s="134" t="s">
        <v>340</v>
      </c>
      <c r="J5" s="135" t="s">
        <v>427</v>
      </c>
      <c r="K5" s="43"/>
      <c r="L5" s="43"/>
    </row>
    <row r="6" spans="1:12" ht="12.75" customHeight="1">
      <c r="A6" s="136" t="s">
        <v>342</v>
      </c>
      <c r="B6" s="137">
        <v>50260</v>
      </c>
      <c r="C6" s="137">
        <v>50260</v>
      </c>
      <c r="D6" s="139">
        <v>154019</v>
      </c>
      <c r="E6" s="138"/>
      <c r="F6" s="139">
        <v>155380</v>
      </c>
      <c r="G6" s="137"/>
      <c r="H6" s="137"/>
      <c r="I6" s="158"/>
      <c r="J6" s="137"/>
      <c r="K6" s="43"/>
      <c r="L6" s="43"/>
    </row>
    <row r="7" spans="1:12" ht="13.5" customHeight="1">
      <c r="A7" s="136" t="s">
        <v>343</v>
      </c>
      <c r="B7" s="137">
        <v>7825</v>
      </c>
      <c r="C7" s="137">
        <v>7825</v>
      </c>
      <c r="D7" s="143">
        <v>52044</v>
      </c>
      <c r="E7" s="142"/>
      <c r="F7" s="143">
        <v>53178</v>
      </c>
      <c r="G7" s="137"/>
      <c r="H7" s="137"/>
      <c r="I7" s="158">
        <v>1848</v>
      </c>
      <c r="J7" s="137">
        <v>1848</v>
      </c>
      <c r="K7" s="43"/>
      <c r="L7" s="43"/>
    </row>
    <row r="8" spans="1:12" ht="15" customHeight="1">
      <c r="A8" s="136" t="s">
        <v>344</v>
      </c>
      <c r="B8" s="137">
        <v>2500</v>
      </c>
      <c r="C8" s="137">
        <v>2500</v>
      </c>
      <c r="D8" s="143">
        <v>21455</v>
      </c>
      <c r="E8" s="142"/>
      <c r="F8" s="143">
        <v>22277</v>
      </c>
      <c r="G8" s="137"/>
      <c r="H8" s="137"/>
      <c r="I8" s="158">
        <v>7900</v>
      </c>
      <c r="J8" s="137">
        <v>7900</v>
      </c>
      <c r="K8" s="43"/>
      <c r="L8" s="43"/>
    </row>
    <row r="9" spans="1:12" ht="15" customHeight="1">
      <c r="A9" s="136" t="s">
        <v>345</v>
      </c>
      <c r="B9" s="137">
        <v>300</v>
      </c>
      <c r="C9" s="137">
        <v>300</v>
      </c>
      <c r="D9" s="139">
        <v>21822</v>
      </c>
      <c r="E9" s="138"/>
      <c r="F9" s="139">
        <v>22052</v>
      </c>
      <c r="G9" s="137"/>
      <c r="H9" s="137"/>
      <c r="I9" s="158">
        <v>900</v>
      </c>
      <c r="J9" s="137">
        <v>900</v>
      </c>
      <c r="K9" s="43"/>
      <c r="L9" s="43"/>
    </row>
    <row r="10" spans="1:12" ht="14.25" customHeight="1">
      <c r="A10" s="136" t="s">
        <v>346</v>
      </c>
      <c r="B10" s="137">
        <v>80162</v>
      </c>
      <c r="C10" s="137">
        <v>80162</v>
      </c>
      <c r="D10" s="143">
        <v>170167</v>
      </c>
      <c r="E10" s="142"/>
      <c r="F10" s="143">
        <v>170332</v>
      </c>
      <c r="G10" s="137"/>
      <c r="H10" s="137"/>
      <c r="I10" s="158"/>
      <c r="J10" s="137"/>
      <c r="K10" s="43"/>
      <c r="L10" s="43"/>
    </row>
    <row r="11" spans="1:12" ht="15" customHeight="1" thickBot="1">
      <c r="A11" s="144" t="s">
        <v>287</v>
      </c>
      <c r="B11" s="145">
        <f aca="true" t="shared" si="0" ref="B11:J11">SUM(B6:B10)</f>
        <v>141047</v>
      </c>
      <c r="C11" s="145">
        <f t="shared" si="0"/>
        <v>141047</v>
      </c>
      <c r="D11" s="145">
        <f t="shared" si="0"/>
        <v>419507</v>
      </c>
      <c r="E11" s="145">
        <f t="shared" si="0"/>
        <v>0</v>
      </c>
      <c r="F11" s="145">
        <f t="shared" si="0"/>
        <v>423219</v>
      </c>
      <c r="G11" s="145">
        <f t="shared" si="0"/>
        <v>0</v>
      </c>
      <c r="H11" s="145">
        <f t="shared" si="0"/>
        <v>0</v>
      </c>
      <c r="I11" s="660">
        <f t="shared" si="0"/>
        <v>10648</v>
      </c>
      <c r="J11" s="659">
        <f t="shared" si="0"/>
        <v>10648</v>
      </c>
      <c r="K11" s="43"/>
      <c r="L11" s="43"/>
    </row>
    <row r="12" spans="1:12" ht="33" customHeight="1" thickBot="1" thickTop="1">
      <c r="A12" s="147" t="s">
        <v>347</v>
      </c>
      <c r="B12" s="148">
        <v>6400</v>
      </c>
      <c r="C12" s="148">
        <v>6400</v>
      </c>
      <c r="D12" s="148">
        <v>296646</v>
      </c>
      <c r="E12" s="148"/>
      <c r="F12" s="148">
        <v>299652</v>
      </c>
      <c r="G12" s="148"/>
      <c r="H12" s="148"/>
      <c r="I12" s="149"/>
      <c r="J12" s="150">
        <v>7359</v>
      </c>
      <c r="K12" s="43"/>
      <c r="L12" s="43"/>
    </row>
    <row r="13" spans="1:12" ht="15.75" thickBot="1" thickTop="1">
      <c r="A13" s="151" t="s">
        <v>348</v>
      </c>
      <c r="B13" s="149">
        <f>B12+B11</f>
        <v>147447</v>
      </c>
      <c r="C13" s="149">
        <f aca="true" t="shared" si="1" ref="C13:J13">C12+C11</f>
        <v>147447</v>
      </c>
      <c r="D13" s="149">
        <f t="shared" si="1"/>
        <v>716153</v>
      </c>
      <c r="E13" s="149">
        <f t="shared" si="1"/>
        <v>0</v>
      </c>
      <c r="F13" s="149">
        <f t="shared" si="1"/>
        <v>722871</v>
      </c>
      <c r="G13" s="149">
        <f t="shared" si="1"/>
        <v>0</v>
      </c>
      <c r="H13" s="149">
        <f t="shared" si="1"/>
        <v>0</v>
      </c>
      <c r="I13" s="149">
        <f t="shared" si="1"/>
        <v>10648</v>
      </c>
      <c r="J13" s="152">
        <f t="shared" si="1"/>
        <v>18007</v>
      </c>
      <c r="K13" s="43"/>
      <c r="L13" s="43"/>
    </row>
    <row r="14" spans="1:12" s="14" customFormat="1" ht="15.75" thickBot="1" thickTop="1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5"/>
      <c r="L14" s="155"/>
    </row>
    <row r="15" spans="1:12" ht="46.5" customHeight="1" thickTop="1">
      <c r="A15" s="132" t="s">
        <v>336</v>
      </c>
      <c r="B15" s="691" t="s">
        <v>331</v>
      </c>
      <c r="C15" s="692"/>
      <c r="D15" s="691" t="s">
        <v>349</v>
      </c>
      <c r="E15" s="691"/>
      <c r="F15" s="691"/>
      <c r="G15" s="691" t="s">
        <v>350</v>
      </c>
      <c r="H15" s="693"/>
      <c r="I15" s="691" t="s">
        <v>351</v>
      </c>
      <c r="J15" s="694"/>
      <c r="K15" s="43"/>
      <c r="L15" s="43"/>
    </row>
    <row r="16" spans="1:12" ht="45.75" customHeight="1">
      <c r="A16" s="133"/>
      <c r="B16" s="156" t="s">
        <v>340</v>
      </c>
      <c r="C16" s="156" t="s">
        <v>427</v>
      </c>
      <c r="D16" s="156" t="s">
        <v>340</v>
      </c>
      <c r="E16" s="156" t="s">
        <v>341</v>
      </c>
      <c r="F16" s="156" t="s">
        <v>427</v>
      </c>
      <c r="G16" s="156" t="s">
        <v>340</v>
      </c>
      <c r="H16" s="156" t="s">
        <v>427</v>
      </c>
      <c r="I16" s="156" t="s">
        <v>340</v>
      </c>
      <c r="J16" s="157" t="s">
        <v>427</v>
      </c>
      <c r="K16" s="43"/>
      <c r="L16" s="43"/>
    </row>
    <row r="17" spans="1:12" ht="13.5" customHeight="1">
      <c r="A17" s="136" t="s">
        <v>342</v>
      </c>
      <c r="B17" s="137"/>
      <c r="C17" s="137"/>
      <c r="D17" s="137"/>
      <c r="E17" s="137"/>
      <c r="F17" s="137"/>
      <c r="G17" s="137"/>
      <c r="H17" s="158"/>
      <c r="I17" s="158">
        <v>342</v>
      </c>
      <c r="J17" s="159">
        <v>342</v>
      </c>
      <c r="K17" s="43"/>
      <c r="L17" s="43"/>
    </row>
    <row r="18" spans="1:12" ht="12" customHeight="1">
      <c r="A18" s="136" t="s">
        <v>343</v>
      </c>
      <c r="B18" s="137"/>
      <c r="C18" s="137"/>
      <c r="D18" s="160"/>
      <c r="E18" s="161"/>
      <c r="F18" s="160"/>
      <c r="G18" s="137"/>
      <c r="H18" s="158"/>
      <c r="I18" s="158">
        <v>4762</v>
      </c>
      <c r="J18" s="159">
        <v>4762</v>
      </c>
      <c r="K18" s="43"/>
      <c r="L18" s="43"/>
    </row>
    <row r="19" spans="1:12" ht="15">
      <c r="A19" s="136" t="s">
        <v>344</v>
      </c>
      <c r="B19" s="137"/>
      <c r="C19" s="137"/>
      <c r="D19" s="160"/>
      <c r="E19" s="161"/>
      <c r="F19" s="160"/>
      <c r="G19" s="137"/>
      <c r="H19" s="158"/>
      <c r="I19" s="158">
        <v>701</v>
      </c>
      <c r="J19" s="159">
        <v>701</v>
      </c>
      <c r="K19" s="43"/>
      <c r="L19" s="43"/>
    </row>
    <row r="20" spans="1:12" ht="15">
      <c r="A20" s="136" t="s">
        <v>345</v>
      </c>
      <c r="B20" s="137"/>
      <c r="C20" s="137"/>
      <c r="D20" s="160"/>
      <c r="E20" s="161"/>
      <c r="F20" s="160"/>
      <c r="G20" s="137"/>
      <c r="H20" s="158"/>
      <c r="I20" s="158">
        <v>188</v>
      </c>
      <c r="J20" s="159">
        <v>188</v>
      </c>
      <c r="K20" s="43"/>
      <c r="L20" s="43"/>
    </row>
    <row r="21" spans="1:12" ht="15">
      <c r="A21" s="136" t="s">
        <v>346</v>
      </c>
      <c r="B21" s="137"/>
      <c r="C21" s="137"/>
      <c r="D21" s="160"/>
      <c r="E21" s="161"/>
      <c r="F21" s="160"/>
      <c r="G21" s="137"/>
      <c r="H21" s="158"/>
      <c r="I21" s="158">
        <v>5987</v>
      </c>
      <c r="J21" s="159">
        <v>5987</v>
      </c>
      <c r="K21" s="43"/>
      <c r="L21" s="43"/>
    </row>
    <row r="22" spans="1:12" ht="12" customHeight="1" thickBot="1">
      <c r="A22" s="144" t="s">
        <v>287</v>
      </c>
      <c r="B22" s="137">
        <f>B17+B18+B19+B20+B21</f>
        <v>0</v>
      </c>
      <c r="C22" s="137">
        <f aca="true" t="shared" si="2" ref="C22:J22">C17+C18+C19+C20+C21</f>
        <v>0</v>
      </c>
      <c r="D22" s="137">
        <f t="shared" si="2"/>
        <v>0</v>
      </c>
      <c r="E22" s="137">
        <f t="shared" si="2"/>
        <v>0</v>
      </c>
      <c r="F22" s="137">
        <f t="shared" si="2"/>
        <v>0</v>
      </c>
      <c r="G22" s="137">
        <f t="shared" si="2"/>
        <v>0</v>
      </c>
      <c r="H22" s="137">
        <f t="shared" si="2"/>
        <v>0</v>
      </c>
      <c r="I22" s="661">
        <f t="shared" si="2"/>
        <v>11980</v>
      </c>
      <c r="J22" s="137">
        <f t="shared" si="2"/>
        <v>11980</v>
      </c>
      <c r="K22" s="43"/>
      <c r="L22" s="43"/>
    </row>
    <row r="23" spans="1:12" ht="30" thickBot="1" thickTop="1">
      <c r="A23" s="151" t="s">
        <v>7</v>
      </c>
      <c r="B23" s="149"/>
      <c r="C23" s="149"/>
      <c r="D23" s="149"/>
      <c r="E23" s="149"/>
      <c r="F23" s="149"/>
      <c r="G23" s="149"/>
      <c r="H23" s="149"/>
      <c r="I23" s="149">
        <v>45365</v>
      </c>
      <c r="J23" s="152">
        <v>45365</v>
      </c>
      <c r="K23" s="43"/>
      <c r="L23" s="43"/>
    </row>
    <row r="24" spans="1:12" ht="15.75" thickBot="1" thickTop="1">
      <c r="A24" s="151" t="s">
        <v>348</v>
      </c>
      <c r="B24" s="149">
        <f>B22+B23</f>
        <v>0</v>
      </c>
      <c r="C24" s="149">
        <f aca="true" t="shared" si="3" ref="C24:J24">C22+C23</f>
        <v>0</v>
      </c>
      <c r="D24" s="149">
        <f t="shared" si="3"/>
        <v>0</v>
      </c>
      <c r="E24" s="149">
        <f t="shared" si="3"/>
        <v>0</v>
      </c>
      <c r="F24" s="149">
        <f t="shared" si="3"/>
        <v>0</v>
      </c>
      <c r="G24" s="149">
        <f t="shared" si="3"/>
        <v>0</v>
      </c>
      <c r="H24" s="149">
        <f t="shared" si="3"/>
        <v>0</v>
      </c>
      <c r="I24" s="149">
        <f t="shared" si="3"/>
        <v>57345</v>
      </c>
      <c r="J24" s="152">
        <f t="shared" si="3"/>
        <v>57345</v>
      </c>
      <c r="K24" s="43"/>
      <c r="L24" s="43"/>
    </row>
    <row r="25" spans="1:12" ht="15" thickTop="1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43"/>
      <c r="L25" s="43"/>
    </row>
    <row r="26" spans="1:12" ht="15" thickBot="1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43"/>
      <c r="L26" s="43"/>
    </row>
    <row r="27" spans="1:12" ht="26.25" customHeight="1" thickBot="1" thickTop="1">
      <c r="A27" s="493" t="s">
        <v>336</v>
      </c>
      <c r="B27" s="695" t="s">
        <v>352</v>
      </c>
      <c r="C27" s="696"/>
      <c r="D27" s="697"/>
      <c r="E27" s="682"/>
      <c r="F27" s="682"/>
      <c r="G27" s="697"/>
      <c r="H27" s="682"/>
      <c r="I27" s="164"/>
      <c r="J27" s="43"/>
      <c r="K27" s="43"/>
      <c r="L27" s="43"/>
    </row>
    <row r="28" spans="1:12" ht="44.25" customHeight="1" thickTop="1">
      <c r="A28" s="165"/>
      <c r="B28" s="166" t="s">
        <v>340</v>
      </c>
      <c r="C28" s="167" t="s">
        <v>427</v>
      </c>
      <c r="D28" s="168"/>
      <c r="E28" s="168"/>
      <c r="F28" s="168"/>
      <c r="G28" s="168"/>
      <c r="H28" s="168"/>
      <c r="I28" s="169"/>
      <c r="J28" s="169"/>
      <c r="K28" s="43"/>
      <c r="L28" s="43"/>
    </row>
    <row r="29" spans="1:12" ht="15">
      <c r="A29" s="136" t="s">
        <v>342</v>
      </c>
      <c r="B29" s="158">
        <f>B6+D6+G6+I6+B17+D17+G17+I17</f>
        <v>204621</v>
      </c>
      <c r="C29" s="141">
        <f>C6+F6+H6+J6+C17+F17+H17+J17</f>
        <v>205982</v>
      </c>
      <c r="D29" s="170"/>
      <c r="E29" s="170"/>
      <c r="F29" s="170"/>
      <c r="G29" s="170"/>
      <c r="H29" s="170"/>
      <c r="I29" s="170"/>
      <c r="J29" s="43"/>
      <c r="K29" s="43"/>
      <c r="L29" s="43"/>
    </row>
    <row r="30" spans="1:12" ht="15.75" customHeight="1">
      <c r="A30" s="136" t="s">
        <v>343</v>
      </c>
      <c r="B30" s="158">
        <f aca="true" t="shared" si="4" ref="B30:B36">B7+D7+G7+I7+B18+D18+G18+I18</f>
        <v>66479</v>
      </c>
      <c r="C30" s="141">
        <f aca="true" t="shared" si="5" ref="C30:C36">C7+F7+H7+J7+C18+F18+H18+J18</f>
        <v>67613</v>
      </c>
      <c r="D30" s="170"/>
      <c r="E30" s="171"/>
      <c r="F30" s="170"/>
      <c r="G30" s="170"/>
      <c r="H30" s="170"/>
      <c r="I30" s="170"/>
      <c r="J30" s="43"/>
      <c r="K30" s="43"/>
      <c r="L30" s="43"/>
    </row>
    <row r="31" spans="1:12" ht="15">
      <c r="A31" s="136" t="s">
        <v>344</v>
      </c>
      <c r="B31" s="158">
        <f t="shared" si="4"/>
        <v>32556</v>
      </c>
      <c r="C31" s="141">
        <f t="shared" si="5"/>
        <v>33378</v>
      </c>
      <c r="D31" s="170"/>
      <c r="E31" s="171"/>
      <c r="F31" s="171"/>
      <c r="G31" s="170"/>
      <c r="H31" s="170"/>
      <c r="I31" s="170"/>
      <c r="J31" s="43"/>
      <c r="K31" s="43"/>
      <c r="L31" s="43"/>
    </row>
    <row r="32" spans="1:12" ht="15">
      <c r="A32" s="136" t="s">
        <v>345</v>
      </c>
      <c r="B32" s="158">
        <f t="shared" si="4"/>
        <v>23210</v>
      </c>
      <c r="C32" s="141">
        <f t="shared" si="5"/>
        <v>23440</v>
      </c>
      <c r="D32" s="170"/>
      <c r="E32" s="172"/>
      <c r="F32" s="172"/>
      <c r="G32" s="170"/>
      <c r="H32" s="170"/>
      <c r="I32" s="170"/>
      <c r="J32" s="43"/>
      <c r="K32" s="43"/>
      <c r="L32" s="43"/>
    </row>
    <row r="33" spans="1:12" ht="15">
      <c r="A33" s="413" t="s">
        <v>346</v>
      </c>
      <c r="B33" s="175">
        <f t="shared" si="4"/>
        <v>256316</v>
      </c>
      <c r="C33" s="173">
        <f t="shared" si="5"/>
        <v>256481</v>
      </c>
      <c r="D33" s="170"/>
      <c r="E33" s="172"/>
      <c r="F33" s="172"/>
      <c r="G33" s="170"/>
      <c r="H33" s="170"/>
      <c r="I33" s="170"/>
      <c r="J33" s="43"/>
      <c r="K33" s="43"/>
      <c r="L33" s="43"/>
    </row>
    <row r="34" spans="1:12" ht="15.75" thickBot="1">
      <c r="A34" s="174" t="s">
        <v>287</v>
      </c>
      <c r="B34" s="175">
        <f t="shared" si="4"/>
        <v>583182</v>
      </c>
      <c r="C34" s="176">
        <f t="shared" si="5"/>
        <v>586894</v>
      </c>
      <c r="D34" s="170"/>
      <c r="E34" s="171"/>
      <c r="F34" s="171"/>
      <c r="G34" s="170"/>
      <c r="H34" s="170"/>
      <c r="I34" s="170"/>
      <c r="J34" s="43"/>
      <c r="K34" s="43"/>
      <c r="L34" s="43"/>
    </row>
    <row r="35" spans="1:12" ht="30" thickBot="1" thickTop="1">
      <c r="A35" s="151" t="s">
        <v>7</v>
      </c>
      <c r="B35" s="177">
        <f t="shared" si="4"/>
        <v>348411</v>
      </c>
      <c r="C35" s="178">
        <f t="shared" si="5"/>
        <v>358776</v>
      </c>
      <c r="D35" s="163"/>
      <c r="E35" s="163"/>
      <c r="F35" s="163"/>
      <c r="G35" s="163"/>
      <c r="H35" s="163"/>
      <c r="I35" s="163"/>
      <c r="J35" s="163"/>
      <c r="K35" s="43"/>
      <c r="L35" s="43"/>
    </row>
    <row r="36" spans="1:12" ht="16.5" thickBot="1" thickTop="1">
      <c r="A36" s="151" t="s">
        <v>348</v>
      </c>
      <c r="B36" s="177">
        <f t="shared" si="4"/>
        <v>931593</v>
      </c>
      <c r="C36" s="178">
        <f t="shared" si="5"/>
        <v>945670</v>
      </c>
      <c r="D36" s="163"/>
      <c r="E36" s="163"/>
      <c r="F36" s="163"/>
      <c r="G36" s="163"/>
      <c r="H36" s="163"/>
      <c r="I36" s="163"/>
      <c r="J36" s="163"/>
      <c r="K36" s="43"/>
      <c r="L36" s="43"/>
    </row>
    <row r="37" spans="1:12" ht="15.75" thickTop="1">
      <c r="A37" s="179"/>
      <c r="B37" s="707"/>
      <c r="C37" s="707"/>
      <c r="D37" s="707"/>
      <c r="E37" s="707"/>
      <c r="F37" s="707"/>
      <c r="G37" s="707"/>
      <c r="H37" s="707"/>
      <c r="I37" s="707"/>
      <c r="J37" s="707"/>
      <c r="K37" s="43"/>
      <c r="L37" s="43"/>
    </row>
  </sheetData>
  <sheetProtection/>
  <mergeCells count="15">
    <mergeCell ref="B37:J37"/>
    <mergeCell ref="B15:C15"/>
    <mergeCell ref="D15:F15"/>
    <mergeCell ref="G15:H15"/>
    <mergeCell ref="I15:J15"/>
    <mergeCell ref="B27:C27"/>
    <mergeCell ref="D27:F27"/>
    <mergeCell ref="G27:H27"/>
    <mergeCell ref="A1:K1"/>
    <mergeCell ref="A2:L2"/>
    <mergeCell ref="A3:K3"/>
    <mergeCell ref="B4:C4"/>
    <mergeCell ref="D4:F4"/>
    <mergeCell ref="G4:H4"/>
    <mergeCell ref="I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33"/>
  <sheetViews>
    <sheetView zoomScalePageLayoutView="0" workbookViewId="0" topLeftCell="A1">
      <selection activeCell="A2" sqref="A2:L2"/>
    </sheetView>
  </sheetViews>
  <sheetFormatPr defaultColWidth="9.00390625" defaultRowHeight="12.75"/>
  <cols>
    <col min="1" max="1" width="26.25390625" style="11" customWidth="1"/>
    <col min="2" max="2" width="11.875" style="11" customWidth="1"/>
    <col min="3" max="3" width="14.00390625" style="11" customWidth="1"/>
    <col min="4" max="4" width="11.375" style="11" customWidth="1"/>
    <col min="5" max="5" width="11.125" style="11" hidden="1" customWidth="1"/>
    <col min="6" max="6" width="14.00390625" style="11" customWidth="1"/>
    <col min="7" max="7" width="11.875" style="11" customWidth="1"/>
    <col min="8" max="8" width="14.375" style="11" customWidth="1"/>
    <col min="9" max="9" width="11.625" style="11" customWidth="1"/>
    <col min="10" max="10" width="14.875" style="11" customWidth="1"/>
    <col min="11" max="16384" width="9.125" style="11" customWidth="1"/>
  </cols>
  <sheetData>
    <row r="1" spans="1:12" ht="12.75" customHeight="1">
      <c r="A1" s="707"/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43"/>
    </row>
    <row r="2" spans="1:12" ht="13.5" customHeight="1">
      <c r="A2" s="706" t="s">
        <v>472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</row>
    <row r="3" spans="1:12" s="125" customFormat="1" ht="14.25" customHeight="1" thickBot="1">
      <c r="A3" s="707" t="s">
        <v>353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131"/>
    </row>
    <row r="4" spans="1:12" ht="53.25" customHeight="1" thickTop="1">
      <c r="A4" s="132" t="s">
        <v>336</v>
      </c>
      <c r="B4" s="709" t="s">
        <v>354</v>
      </c>
      <c r="C4" s="687"/>
      <c r="D4" s="709" t="s">
        <v>355</v>
      </c>
      <c r="E4" s="688"/>
      <c r="F4" s="689"/>
      <c r="G4" s="709" t="s">
        <v>356</v>
      </c>
      <c r="H4" s="687"/>
      <c r="I4" s="709" t="s">
        <v>235</v>
      </c>
      <c r="J4" s="690"/>
      <c r="K4" s="43"/>
      <c r="L4" s="43"/>
    </row>
    <row r="5" spans="1:12" ht="43.5" customHeight="1">
      <c r="A5" s="133"/>
      <c r="B5" s="134" t="s">
        <v>340</v>
      </c>
      <c r="C5" s="134" t="s">
        <v>428</v>
      </c>
      <c r="D5" s="134" t="s">
        <v>340</v>
      </c>
      <c r="E5" s="134" t="s">
        <v>341</v>
      </c>
      <c r="F5" s="134" t="s">
        <v>427</v>
      </c>
      <c r="G5" s="134" t="s">
        <v>340</v>
      </c>
      <c r="H5" s="134" t="s">
        <v>427</v>
      </c>
      <c r="I5" s="134" t="s">
        <v>340</v>
      </c>
      <c r="J5" s="135" t="s">
        <v>427</v>
      </c>
      <c r="K5" s="43"/>
      <c r="L5" s="43"/>
    </row>
    <row r="6" spans="1:12" ht="12.75" customHeight="1">
      <c r="A6" s="136" t="s">
        <v>342</v>
      </c>
      <c r="B6" s="137">
        <v>58128</v>
      </c>
      <c r="C6" s="137">
        <v>59200</v>
      </c>
      <c r="D6" s="139">
        <v>15021</v>
      </c>
      <c r="E6" s="138"/>
      <c r="F6" s="139">
        <v>16708</v>
      </c>
      <c r="G6" s="137">
        <v>122725</v>
      </c>
      <c r="H6" s="137">
        <v>120796</v>
      </c>
      <c r="I6" s="140"/>
      <c r="J6" s="141"/>
      <c r="K6" s="43"/>
      <c r="L6" s="43"/>
    </row>
    <row r="7" spans="1:12" ht="13.5" customHeight="1">
      <c r="A7" s="136" t="s">
        <v>343</v>
      </c>
      <c r="B7" s="137">
        <v>24831</v>
      </c>
      <c r="C7" s="137">
        <v>25137</v>
      </c>
      <c r="D7" s="143">
        <v>6771</v>
      </c>
      <c r="E7" s="142"/>
      <c r="F7" s="143">
        <v>6854</v>
      </c>
      <c r="G7" s="137">
        <v>34877</v>
      </c>
      <c r="H7" s="137">
        <v>34997</v>
      </c>
      <c r="I7" s="140"/>
      <c r="J7" s="141"/>
      <c r="K7" s="43"/>
      <c r="L7" s="43"/>
    </row>
    <row r="8" spans="1:12" ht="15" customHeight="1">
      <c r="A8" s="136" t="s">
        <v>344</v>
      </c>
      <c r="B8" s="137">
        <v>18371</v>
      </c>
      <c r="C8" s="137">
        <v>18729</v>
      </c>
      <c r="D8" s="143">
        <v>5028</v>
      </c>
      <c r="E8" s="142"/>
      <c r="F8" s="143">
        <v>5124</v>
      </c>
      <c r="G8" s="137">
        <v>9157</v>
      </c>
      <c r="H8" s="137">
        <v>9157</v>
      </c>
      <c r="I8" s="140"/>
      <c r="J8" s="141"/>
      <c r="K8" s="43"/>
      <c r="L8" s="43"/>
    </row>
    <row r="9" spans="1:12" ht="15" customHeight="1">
      <c r="A9" s="136" t="s">
        <v>345</v>
      </c>
      <c r="B9" s="137">
        <v>12798</v>
      </c>
      <c r="C9" s="137">
        <v>12940</v>
      </c>
      <c r="D9" s="139">
        <v>3489</v>
      </c>
      <c r="E9" s="138"/>
      <c r="F9" s="139">
        <v>3527</v>
      </c>
      <c r="G9" s="137">
        <v>6723</v>
      </c>
      <c r="H9" s="137">
        <v>6773</v>
      </c>
      <c r="I9" s="140"/>
      <c r="J9" s="141"/>
      <c r="K9" s="43"/>
      <c r="L9" s="43"/>
    </row>
    <row r="10" spans="1:12" ht="14.25" customHeight="1">
      <c r="A10" s="136" t="s">
        <v>346</v>
      </c>
      <c r="B10" s="137">
        <v>39201</v>
      </c>
      <c r="C10" s="137">
        <v>39331</v>
      </c>
      <c r="D10" s="143">
        <v>9664</v>
      </c>
      <c r="E10" s="142"/>
      <c r="F10" s="143">
        <v>9699</v>
      </c>
      <c r="G10" s="137">
        <v>204451</v>
      </c>
      <c r="H10" s="137">
        <v>204451</v>
      </c>
      <c r="I10" s="140"/>
      <c r="J10" s="141"/>
      <c r="K10" s="43"/>
      <c r="L10" s="43"/>
    </row>
    <row r="11" spans="1:12" ht="15" customHeight="1" thickBot="1">
      <c r="A11" s="144" t="s">
        <v>287</v>
      </c>
      <c r="B11" s="145">
        <f aca="true" t="shared" si="0" ref="B11:J11">SUM(B6:B10)</f>
        <v>153329</v>
      </c>
      <c r="C11" s="145">
        <f t="shared" si="0"/>
        <v>155337</v>
      </c>
      <c r="D11" s="145">
        <f t="shared" si="0"/>
        <v>39973</v>
      </c>
      <c r="E11" s="145">
        <f t="shared" si="0"/>
        <v>0</v>
      </c>
      <c r="F11" s="145">
        <f t="shared" si="0"/>
        <v>41912</v>
      </c>
      <c r="G11" s="145">
        <f>SUM(G6:G10)</f>
        <v>377933</v>
      </c>
      <c r="H11" s="145">
        <f t="shared" si="0"/>
        <v>376174</v>
      </c>
      <c r="I11" s="145">
        <f t="shared" si="0"/>
        <v>0</v>
      </c>
      <c r="J11" s="146">
        <f t="shared" si="0"/>
        <v>0</v>
      </c>
      <c r="K11" s="43"/>
      <c r="L11" s="43"/>
    </row>
    <row r="12" spans="1:12" ht="34.5" customHeight="1" thickBot="1" thickTop="1">
      <c r="A12" s="147" t="s">
        <v>347</v>
      </c>
      <c r="B12" s="148">
        <v>210183</v>
      </c>
      <c r="C12" s="148">
        <v>217633</v>
      </c>
      <c r="D12" s="148">
        <v>61116</v>
      </c>
      <c r="E12" s="148"/>
      <c r="F12" s="148">
        <v>63171</v>
      </c>
      <c r="G12" s="148">
        <v>77112</v>
      </c>
      <c r="H12" s="148">
        <v>77938</v>
      </c>
      <c r="I12" s="149"/>
      <c r="J12" s="150">
        <v>34</v>
      </c>
      <c r="K12" s="43"/>
      <c r="L12" s="43"/>
    </row>
    <row r="13" spans="1:12" ht="15.75" thickBot="1" thickTop="1">
      <c r="A13" s="151" t="s">
        <v>348</v>
      </c>
      <c r="B13" s="149">
        <f>B12+B11</f>
        <v>363512</v>
      </c>
      <c r="C13" s="149">
        <f aca="true" t="shared" si="1" ref="C13:J13">C12+C11</f>
        <v>372970</v>
      </c>
      <c r="D13" s="149">
        <f t="shared" si="1"/>
        <v>101089</v>
      </c>
      <c r="E13" s="149">
        <f t="shared" si="1"/>
        <v>0</v>
      </c>
      <c r="F13" s="149">
        <f t="shared" si="1"/>
        <v>105083</v>
      </c>
      <c r="G13" s="149">
        <f t="shared" si="1"/>
        <v>455045</v>
      </c>
      <c r="H13" s="149">
        <f t="shared" si="1"/>
        <v>454112</v>
      </c>
      <c r="I13" s="149">
        <f t="shared" si="1"/>
        <v>0</v>
      </c>
      <c r="J13" s="152">
        <f t="shared" si="1"/>
        <v>34</v>
      </c>
      <c r="K13" s="43"/>
      <c r="L13" s="43"/>
    </row>
    <row r="14" spans="1:12" s="14" customFormat="1" ht="15.75" thickBot="1" thickTop="1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5"/>
      <c r="L14" s="155"/>
    </row>
    <row r="15" spans="1:12" ht="46.5" customHeight="1" thickTop="1">
      <c r="A15" s="132" t="s">
        <v>336</v>
      </c>
      <c r="B15" s="691" t="s">
        <v>233</v>
      </c>
      <c r="C15" s="692"/>
      <c r="D15" s="691" t="s">
        <v>357</v>
      </c>
      <c r="E15" s="691"/>
      <c r="F15" s="691"/>
      <c r="G15" s="691" t="s">
        <v>358</v>
      </c>
      <c r="H15" s="693"/>
      <c r="I15" s="691" t="s">
        <v>359</v>
      </c>
      <c r="J15" s="694"/>
      <c r="K15" s="43"/>
      <c r="L15" s="43"/>
    </row>
    <row r="16" spans="1:12" ht="43.5" customHeight="1">
      <c r="A16" s="133"/>
      <c r="B16" s="156" t="s">
        <v>340</v>
      </c>
      <c r="C16" s="156" t="s">
        <v>427</v>
      </c>
      <c r="D16" s="156" t="s">
        <v>340</v>
      </c>
      <c r="E16" s="156" t="s">
        <v>341</v>
      </c>
      <c r="F16" s="156" t="s">
        <v>427</v>
      </c>
      <c r="G16" s="156" t="s">
        <v>340</v>
      </c>
      <c r="H16" s="156" t="s">
        <v>427</v>
      </c>
      <c r="I16" s="156" t="s">
        <v>340</v>
      </c>
      <c r="J16" s="157" t="s">
        <v>427</v>
      </c>
      <c r="K16" s="43"/>
      <c r="L16" s="43"/>
    </row>
    <row r="17" spans="1:12" ht="13.5" customHeight="1">
      <c r="A17" s="136" t="s">
        <v>342</v>
      </c>
      <c r="B17" s="137">
        <v>8747</v>
      </c>
      <c r="C17" s="137">
        <v>9278</v>
      </c>
      <c r="D17" s="137"/>
      <c r="E17" s="137"/>
      <c r="F17" s="137"/>
      <c r="G17" s="137"/>
      <c r="H17" s="158"/>
      <c r="I17" s="158">
        <f>B6+D6+G6+I6+B17+D17+G17</f>
        <v>204621</v>
      </c>
      <c r="J17" s="141">
        <f>C6+F6+H6+J6+C17+F17+H17</f>
        <v>205982</v>
      </c>
      <c r="K17" s="43"/>
      <c r="L17" s="43"/>
    </row>
    <row r="18" spans="1:12" ht="14.25" customHeight="1">
      <c r="A18" s="136" t="s">
        <v>343</v>
      </c>
      <c r="B18" s="137"/>
      <c r="C18" s="137">
        <v>625</v>
      </c>
      <c r="D18" s="160"/>
      <c r="E18" s="161"/>
      <c r="F18" s="160"/>
      <c r="G18" s="137"/>
      <c r="H18" s="158"/>
      <c r="I18" s="158">
        <f aca="true" t="shared" si="2" ref="I18:I24">B7+D7+G7+I7+B18+D18+G18</f>
        <v>66479</v>
      </c>
      <c r="J18" s="141">
        <f aca="true" t="shared" si="3" ref="J18:J24">C7+F7+H7+J7+C18+F18+H18</f>
        <v>67613</v>
      </c>
      <c r="K18" s="43"/>
      <c r="L18" s="43"/>
    </row>
    <row r="19" spans="1:12" ht="15">
      <c r="A19" s="136" t="s">
        <v>344</v>
      </c>
      <c r="B19" s="137"/>
      <c r="C19" s="137">
        <v>368</v>
      </c>
      <c r="D19" s="160"/>
      <c r="E19" s="161"/>
      <c r="F19" s="160"/>
      <c r="G19" s="137"/>
      <c r="H19" s="158"/>
      <c r="I19" s="158">
        <f t="shared" si="2"/>
        <v>32556</v>
      </c>
      <c r="J19" s="141">
        <f t="shared" si="3"/>
        <v>33378</v>
      </c>
      <c r="K19" s="43"/>
      <c r="L19" s="43"/>
    </row>
    <row r="20" spans="1:12" ht="15">
      <c r="A20" s="136" t="s">
        <v>345</v>
      </c>
      <c r="B20" s="137">
        <v>200</v>
      </c>
      <c r="C20" s="137">
        <v>200</v>
      </c>
      <c r="D20" s="160"/>
      <c r="E20" s="161"/>
      <c r="F20" s="160"/>
      <c r="G20" s="137"/>
      <c r="H20" s="158"/>
      <c r="I20" s="158">
        <f t="shared" si="2"/>
        <v>23210</v>
      </c>
      <c r="J20" s="141">
        <f t="shared" si="3"/>
        <v>23440</v>
      </c>
      <c r="K20" s="43"/>
      <c r="L20" s="43"/>
    </row>
    <row r="21" spans="1:12" ht="15">
      <c r="A21" s="136" t="s">
        <v>346</v>
      </c>
      <c r="B21" s="137"/>
      <c r="C21" s="137"/>
      <c r="D21" s="160">
        <v>3000</v>
      </c>
      <c r="E21" s="161"/>
      <c r="F21" s="160">
        <v>3000</v>
      </c>
      <c r="G21" s="137"/>
      <c r="H21" s="158"/>
      <c r="I21" s="158">
        <f t="shared" si="2"/>
        <v>256316</v>
      </c>
      <c r="J21" s="141">
        <f t="shared" si="3"/>
        <v>256481</v>
      </c>
      <c r="K21" s="43"/>
      <c r="L21" s="43"/>
    </row>
    <row r="22" spans="1:12" ht="15.75" customHeight="1" thickBot="1">
      <c r="A22" s="144" t="s">
        <v>287</v>
      </c>
      <c r="B22" s="137">
        <f>SUM(B17:B21)</f>
        <v>8947</v>
      </c>
      <c r="C22" s="137">
        <f aca="true" t="shared" si="4" ref="C22:H22">SUM(C17:C21)</f>
        <v>10471</v>
      </c>
      <c r="D22" s="137">
        <f t="shared" si="4"/>
        <v>3000</v>
      </c>
      <c r="E22" s="137">
        <f t="shared" si="4"/>
        <v>0</v>
      </c>
      <c r="F22" s="137">
        <f t="shared" si="4"/>
        <v>3000</v>
      </c>
      <c r="G22" s="137">
        <f t="shared" si="4"/>
        <v>0</v>
      </c>
      <c r="H22" s="137">
        <f t="shared" si="4"/>
        <v>0</v>
      </c>
      <c r="I22" s="175">
        <f t="shared" si="2"/>
        <v>583182</v>
      </c>
      <c r="J22" s="173">
        <f t="shared" si="3"/>
        <v>586894</v>
      </c>
      <c r="K22" s="43"/>
      <c r="L22" s="43"/>
    </row>
    <row r="23" spans="1:12" ht="30" thickBot="1" thickTop="1">
      <c r="A23" s="151" t="s">
        <v>347</v>
      </c>
      <c r="B23" s="149"/>
      <c r="C23" s="149"/>
      <c r="D23" s="149"/>
      <c r="E23" s="149"/>
      <c r="F23" s="149"/>
      <c r="G23" s="149"/>
      <c r="H23" s="149"/>
      <c r="I23" s="177">
        <f t="shared" si="2"/>
        <v>348411</v>
      </c>
      <c r="J23" s="178">
        <f t="shared" si="3"/>
        <v>358776</v>
      </c>
      <c r="K23" s="43"/>
      <c r="L23" s="43"/>
    </row>
    <row r="24" spans="1:12" ht="16.5" thickBot="1" thickTop="1">
      <c r="A24" s="151" t="s">
        <v>348</v>
      </c>
      <c r="B24" s="149">
        <f>B22+B23</f>
        <v>8947</v>
      </c>
      <c r="C24" s="149">
        <f aca="true" t="shared" si="5" ref="C24:H24">C22+C23</f>
        <v>10471</v>
      </c>
      <c r="D24" s="149">
        <f t="shared" si="5"/>
        <v>3000</v>
      </c>
      <c r="E24" s="149">
        <f t="shared" si="5"/>
        <v>0</v>
      </c>
      <c r="F24" s="149">
        <f t="shared" si="5"/>
        <v>3000</v>
      </c>
      <c r="G24" s="149">
        <f t="shared" si="5"/>
        <v>0</v>
      </c>
      <c r="H24" s="149">
        <f t="shared" si="5"/>
        <v>0</v>
      </c>
      <c r="I24" s="177">
        <f t="shared" si="2"/>
        <v>931593</v>
      </c>
      <c r="J24" s="178">
        <f t="shared" si="3"/>
        <v>945670</v>
      </c>
      <c r="K24" s="43"/>
      <c r="L24" s="43"/>
    </row>
    <row r="25" spans="1:12" ht="15" thickTop="1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43"/>
      <c r="L25" s="43"/>
    </row>
    <row r="26" spans="1:12" ht="14.25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43"/>
      <c r="L26" s="43"/>
    </row>
    <row r="27" spans="1:12" ht="14.25">
      <c r="A27" s="155"/>
      <c r="B27" s="155"/>
      <c r="C27" s="155"/>
      <c r="D27" s="43"/>
      <c r="E27" s="43"/>
      <c r="F27" s="43"/>
      <c r="G27" s="43"/>
      <c r="H27" s="43"/>
      <c r="I27" s="43"/>
      <c r="J27" s="43"/>
      <c r="K27" s="43"/>
      <c r="L27" s="43"/>
    </row>
    <row r="28" spans="1:3" ht="12.75">
      <c r="A28" s="14"/>
      <c r="B28" s="14"/>
      <c r="C28" s="14"/>
    </row>
    <row r="29" spans="1:3" ht="12.75">
      <c r="A29" s="14"/>
      <c r="B29" s="14"/>
      <c r="C29" s="14"/>
    </row>
    <row r="30" spans="1:3" ht="12.75">
      <c r="A30" s="14"/>
      <c r="B30" s="14"/>
      <c r="C30" s="14"/>
    </row>
    <row r="31" spans="1:3" ht="12.75">
      <c r="A31" s="14"/>
      <c r="B31" s="14"/>
      <c r="C31" s="14"/>
    </row>
    <row r="32" spans="1:3" ht="12.75">
      <c r="A32" s="14"/>
      <c r="B32" s="14"/>
      <c r="C32" s="14"/>
    </row>
    <row r="33" spans="1:4" ht="12.75">
      <c r="A33" s="14"/>
      <c r="B33" s="14"/>
      <c r="C33" s="14"/>
      <c r="D33" s="14"/>
    </row>
  </sheetData>
  <sheetProtection/>
  <mergeCells count="11">
    <mergeCell ref="B15:C15"/>
    <mergeCell ref="D15:F15"/>
    <mergeCell ref="G15:H15"/>
    <mergeCell ref="I15:J15"/>
    <mergeCell ref="A1:K1"/>
    <mergeCell ref="A2:L2"/>
    <mergeCell ref="A3:K3"/>
    <mergeCell ref="B4:C4"/>
    <mergeCell ref="D4:F4"/>
    <mergeCell ref="G4:H4"/>
    <mergeCell ref="I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7"/>
  <sheetViews>
    <sheetView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8.25390625" style="1" customWidth="1"/>
    <col min="2" max="2" width="63.00390625" style="1" customWidth="1"/>
    <col min="3" max="3" width="12.375" style="1" customWidth="1"/>
    <col min="4" max="4" width="14.375" style="1" customWidth="1"/>
    <col min="5" max="5" width="45.375" style="1" customWidth="1"/>
    <col min="6" max="21" width="2.75390625" style="1" customWidth="1"/>
    <col min="22" max="22" width="0.37109375" style="1" customWidth="1"/>
    <col min="23" max="23" width="2.75390625" style="1" hidden="1" customWidth="1"/>
    <col min="24" max="24" width="1.75390625" style="1" hidden="1" customWidth="1"/>
    <col min="25" max="27" width="2.75390625" style="1" hidden="1" customWidth="1"/>
    <col min="28" max="36" width="2.75390625" style="1" customWidth="1"/>
    <col min="37" max="16384" width="9.125" style="1" customWidth="1"/>
  </cols>
  <sheetData>
    <row r="1" spans="1:27" ht="12.75">
      <c r="A1" s="683" t="s">
        <v>473</v>
      </c>
      <c r="B1" s="683"/>
      <c r="C1" s="683"/>
      <c r="D1" s="683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</row>
    <row r="2" spans="1:27" ht="19.5" customHeight="1">
      <c r="A2" s="684" t="s">
        <v>329</v>
      </c>
      <c r="B2" s="684"/>
      <c r="C2" s="684"/>
      <c r="D2" s="684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</row>
    <row r="3" spans="2:27" ht="15.75" customHeight="1" thickBot="1">
      <c r="B3" s="579"/>
      <c r="C3" s="579"/>
      <c r="D3" s="579" t="s">
        <v>237</v>
      </c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48"/>
      <c r="W3" s="548"/>
      <c r="X3" s="548"/>
      <c r="Y3" s="548"/>
      <c r="Z3" s="548"/>
      <c r="AA3" s="548"/>
    </row>
    <row r="4" spans="1:27" ht="36.75" customHeight="1">
      <c r="A4" s="8" t="s">
        <v>0</v>
      </c>
      <c r="B4" s="580" t="s">
        <v>191</v>
      </c>
      <c r="C4" s="581" t="s">
        <v>272</v>
      </c>
      <c r="D4" s="582" t="s">
        <v>427</v>
      </c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78"/>
      <c r="W4" s="550"/>
      <c r="X4" s="550"/>
      <c r="Y4" s="550"/>
      <c r="Z4" s="550"/>
      <c r="AA4" s="550"/>
    </row>
    <row r="5" spans="1:27" s="4" customFormat="1" ht="19.5" customHeight="1">
      <c r="A5" s="549">
        <v>1</v>
      </c>
      <c r="B5" s="583" t="s">
        <v>192</v>
      </c>
      <c r="C5" s="592">
        <v>212168</v>
      </c>
      <c r="D5" s="599">
        <v>232664</v>
      </c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45"/>
      <c r="W5" s="545"/>
      <c r="X5" s="545"/>
      <c r="Y5" s="545"/>
      <c r="Z5" s="545"/>
      <c r="AA5" s="546"/>
    </row>
    <row r="6" spans="1:27" s="4" customFormat="1" ht="26.25" customHeight="1">
      <c r="A6" s="549">
        <v>2</v>
      </c>
      <c r="B6" s="584" t="s">
        <v>193</v>
      </c>
      <c r="C6" s="592">
        <v>297941</v>
      </c>
      <c r="D6" s="599">
        <v>228672</v>
      </c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51"/>
      <c r="W6" s="551"/>
      <c r="X6" s="551"/>
      <c r="Y6" s="551"/>
      <c r="Z6" s="551"/>
      <c r="AA6" s="552"/>
    </row>
    <row r="7" spans="1:27" s="4" customFormat="1" ht="30.75" customHeight="1">
      <c r="A7" s="549">
        <v>3</v>
      </c>
      <c r="B7" s="584" t="s">
        <v>194</v>
      </c>
      <c r="C7" s="592">
        <v>202255</v>
      </c>
      <c r="D7" s="599">
        <v>257534</v>
      </c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51"/>
      <c r="W7" s="551"/>
      <c r="X7" s="551"/>
      <c r="Y7" s="551"/>
      <c r="Z7" s="551"/>
      <c r="AA7" s="552"/>
    </row>
    <row r="8" spans="1:27" ht="19.5" customHeight="1">
      <c r="A8" s="549">
        <v>4</v>
      </c>
      <c r="B8" s="584" t="s">
        <v>195</v>
      </c>
      <c r="C8" s="592">
        <v>21009</v>
      </c>
      <c r="D8" s="599">
        <v>21009</v>
      </c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51"/>
      <c r="W8" s="551"/>
      <c r="X8" s="551"/>
      <c r="Y8" s="551"/>
      <c r="Z8" s="551"/>
      <c r="AA8" s="552"/>
    </row>
    <row r="9" spans="1:27" s="2" customFormat="1" ht="19.5" customHeight="1">
      <c r="A9" s="549">
        <v>5</v>
      </c>
      <c r="B9" s="584" t="s">
        <v>196</v>
      </c>
      <c r="C9" s="592">
        <v>9882</v>
      </c>
      <c r="D9" s="599">
        <v>7092</v>
      </c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51"/>
      <c r="W9" s="551"/>
      <c r="X9" s="551"/>
      <c r="Y9" s="551"/>
      <c r="Z9" s="551"/>
      <c r="AA9" s="552"/>
    </row>
    <row r="10" spans="1:27" s="2" customFormat="1" ht="19.5" customHeight="1">
      <c r="A10" s="549">
        <v>6</v>
      </c>
      <c r="B10" s="584" t="s">
        <v>197</v>
      </c>
      <c r="C10" s="592">
        <v>275362</v>
      </c>
      <c r="D10" s="599">
        <v>469417</v>
      </c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51"/>
      <c r="W10" s="551"/>
      <c r="X10" s="551"/>
      <c r="Y10" s="551"/>
      <c r="Z10" s="551"/>
      <c r="AA10" s="552"/>
    </row>
    <row r="11" spans="1:27" s="2" customFormat="1" ht="25.5" customHeight="1">
      <c r="A11" s="549"/>
      <c r="B11" s="584" t="s">
        <v>375</v>
      </c>
      <c r="C11" s="593">
        <v>273534</v>
      </c>
      <c r="D11" s="649">
        <v>273534</v>
      </c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55"/>
      <c r="W11" s="555"/>
      <c r="X11" s="555"/>
      <c r="Y11" s="555"/>
      <c r="Z11" s="555"/>
      <c r="AA11" s="556"/>
    </row>
    <row r="12" spans="1:27" ht="19.5" customHeight="1">
      <c r="A12" s="549">
        <v>7</v>
      </c>
      <c r="B12" s="571" t="s">
        <v>440</v>
      </c>
      <c r="C12" s="594">
        <f>SUM(C5:C10)</f>
        <v>1018617</v>
      </c>
      <c r="D12" s="650">
        <f>SUM(D5:D10)</f>
        <v>1216388</v>
      </c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53"/>
      <c r="W12" s="553"/>
      <c r="X12" s="553"/>
      <c r="Y12" s="553"/>
      <c r="Z12" s="553"/>
      <c r="AA12" s="554"/>
    </row>
    <row r="13" spans="1:27" ht="25.5" customHeight="1">
      <c r="A13" s="549">
        <v>8</v>
      </c>
      <c r="B13" s="584" t="s">
        <v>198</v>
      </c>
      <c r="C13" s="592">
        <v>62592</v>
      </c>
      <c r="D13" s="599">
        <v>85592</v>
      </c>
      <c r="E13" s="587"/>
      <c r="F13" s="587"/>
      <c r="G13" s="587"/>
      <c r="H13" s="587"/>
      <c r="I13" s="587"/>
      <c r="J13" s="587"/>
      <c r="K13" s="587"/>
      <c r="L13" s="587"/>
      <c r="M13" s="587"/>
      <c r="N13" s="587"/>
      <c r="O13" s="587"/>
      <c r="P13" s="587"/>
      <c r="Q13" s="587"/>
      <c r="R13" s="587"/>
      <c r="S13" s="587"/>
      <c r="T13" s="587"/>
      <c r="U13" s="587"/>
      <c r="V13" s="551"/>
      <c r="W13" s="551"/>
      <c r="X13" s="551"/>
      <c r="Y13" s="551"/>
      <c r="Z13" s="551"/>
      <c r="AA13" s="552"/>
    </row>
    <row r="14" spans="1:27" ht="19.5" customHeight="1">
      <c r="A14" s="549">
        <v>9</v>
      </c>
      <c r="B14" s="571" t="s">
        <v>330</v>
      </c>
      <c r="C14" s="594">
        <f>C13</f>
        <v>62592</v>
      </c>
      <c r="D14" s="650">
        <f>D13</f>
        <v>85592</v>
      </c>
      <c r="E14" s="587"/>
      <c r="F14" s="587"/>
      <c r="G14" s="587"/>
      <c r="H14" s="587"/>
      <c r="I14" s="587"/>
      <c r="J14" s="587"/>
      <c r="K14" s="587"/>
      <c r="L14" s="587"/>
      <c r="M14" s="587"/>
      <c r="N14" s="587"/>
      <c r="O14" s="587"/>
      <c r="P14" s="587"/>
      <c r="Q14" s="587"/>
      <c r="R14" s="587"/>
      <c r="S14" s="587"/>
      <c r="T14" s="587"/>
      <c r="U14" s="587"/>
      <c r="V14" s="553"/>
      <c r="W14" s="553"/>
      <c r="X14" s="553"/>
      <c r="Y14" s="553"/>
      <c r="Z14" s="553"/>
      <c r="AA14" s="554"/>
    </row>
    <row r="15" spans="1:27" ht="19.5" customHeight="1">
      <c r="A15" s="549">
        <v>10</v>
      </c>
      <c r="B15" s="584" t="s">
        <v>432</v>
      </c>
      <c r="C15" s="592">
        <v>14542</v>
      </c>
      <c r="D15" s="599">
        <v>15535</v>
      </c>
      <c r="E15" s="587"/>
      <c r="F15" s="587"/>
      <c r="G15" s="587"/>
      <c r="H15" s="587"/>
      <c r="I15" s="587"/>
      <c r="J15" s="587"/>
      <c r="K15" s="587"/>
      <c r="L15" s="587"/>
      <c r="M15" s="587"/>
      <c r="N15" s="587"/>
      <c r="O15" s="587"/>
      <c r="P15" s="587"/>
      <c r="Q15" s="587"/>
      <c r="R15" s="587"/>
      <c r="S15" s="587"/>
      <c r="T15" s="587"/>
      <c r="U15" s="587"/>
      <c r="V15" s="551"/>
      <c r="W15" s="551"/>
      <c r="X15" s="551"/>
      <c r="Y15" s="551"/>
      <c r="Z15" s="551"/>
      <c r="AA15" s="552"/>
    </row>
    <row r="16" spans="1:27" ht="30.75" customHeight="1">
      <c r="A16" s="549">
        <v>11</v>
      </c>
      <c r="B16" s="584" t="s">
        <v>199</v>
      </c>
      <c r="C16" s="599">
        <v>2244421</v>
      </c>
      <c r="D16" s="599">
        <v>2244421</v>
      </c>
      <c r="E16" s="587"/>
      <c r="F16" s="587"/>
      <c r="G16" s="587"/>
      <c r="H16" s="587"/>
      <c r="I16" s="587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51"/>
      <c r="W16" s="551"/>
      <c r="X16" s="551"/>
      <c r="Y16" s="551"/>
      <c r="Z16" s="551"/>
      <c r="AA16" s="552"/>
    </row>
    <row r="17" spans="1:27" ht="19.5" customHeight="1">
      <c r="A17" s="549">
        <v>12</v>
      </c>
      <c r="B17" s="571" t="s">
        <v>441</v>
      </c>
      <c r="C17" s="594">
        <f>SUM(C15:C16)</f>
        <v>2258963</v>
      </c>
      <c r="D17" s="650">
        <f>SUM(D15:D16)</f>
        <v>2259956</v>
      </c>
      <c r="E17" s="587"/>
      <c r="F17" s="587"/>
      <c r="G17" s="587"/>
      <c r="H17" s="587"/>
      <c r="I17" s="587"/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587"/>
      <c r="U17" s="587"/>
      <c r="V17" s="553"/>
      <c r="W17" s="553"/>
      <c r="X17" s="553"/>
      <c r="Y17" s="553"/>
      <c r="Z17" s="553"/>
      <c r="AA17" s="554"/>
    </row>
    <row r="18" spans="1:27" ht="19.5" customHeight="1">
      <c r="A18" s="549">
        <v>13</v>
      </c>
      <c r="B18" s="584" t="s">
        <v>200</v>
      </c>
      <c r="C18" s="592">
        <v>149000</v>
      </c>
      <c r="D18" s="599">
        <v>149000</v>
      </c>
      <c r="E18" s="587"/>
      <c r="F18" s="587"/>
      <c r="G18" s="587"/>
      <c r="H18" s="587"/>
      <c r="I18" s="587"/>
      <c r="J18" s="587"/>
      <c r="K18" s="587"/>
      <c r="L18" s="587"/>
      <c r="M18" s="587"/>
      <c r="N18" s="587"/>
      <c r="O18" s="587"/>
      <c r="P18" s="587"/>
      <c r="Q18" s="587"/>
      <c r="R18" s="587"/>
      <c r="S18" s="587"/>
      <c r="T18" s="587"/>
      <c r="U18" s="587"/>
      <c r="V18" s="551"/>
      <c r="W18" s="551"/>
      <c r="X18" s="551"/>
      <c r="Y18" s="551"/>
      <c r="Z18" s="551"/>
      <c r="AA18" s="552"/>
    </row>
    <row r="19" spans="1:27" ht="19.5" customHeight="1">
      <c r="A19" s="549">
        <v>14</v>
      </c>
      <c r="B19" s="584" t="s">
        <v>201</v>
      </c>
      <c r="C19" s="592">
        <v>386500</v>
      </c>
      <c r="D19" s="599">
        <v>386500</v>
      </c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  <c r="R19" s="587"/>
      <c r="S19" s="587"/>
      <c r="T19" s="587"/>
      <c r="U19" s="587"/>
      <c r="V19" s="551"/>
      <c r="W19" s="551"/>
      <c r="X19" s="551"/>
      <c r="Y19" s="551"/>
      <c r="Z19" s="551"/>
      <c r="AA19" s="552"/>
    </row>
    <row r="20" spans="1:27" ht="19.5" customHeight="1">
      <c r="A20" s="549">
        <v>15</v>
      </c>
      <c r="B20" s="584" t="s">
        <v>202</v>
      </c>
      <c r="C20" s="592">
        <v>34000</v>
      </c>
      <c r="D20" s="599">
        <v>34000</v>
      </c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51"/>
      <c r="W20" s="551"/>
      <c r="X20" s="551"/>
      <c r="Y20" s="551"/>
      <c r="Z20" s="551"/>
      <c r="AA20" s="552"/>
    </row>
    <row r="21" spans="1:27" ht="19.5" customHeight="1">
      <c r="A21" s="549">
        <v>16</v>
      </c>
      <c r="B21" s="584" t="s">
        <v>203</v>
      </c>
      <c r="C21" s="592">
        <v>2060</v>
      </c>
      <c r="D21" s="599">
        <v>2060</v>
      </c>
      <c r="E21" s="587"/>
      <c r="F21" s="587"/>
      <c r="G21" s="587"/>
      <c r="H21" s="587"/>
      <c r="I21" s="587"/>
      <c r="J21" s="587"/>
      <c r="K21" s="587"/>
      <c r="L21" s="587"/>
      <c r="M21" s="587"/>
      <c r="N21" s="587"/>
      <c r="O21" s="587"/>
      <c r="P21" s="587"/>
      <c r="Q21" s="587"/>
      <c r="R21" s="587"/>
      <c r="S21" s="587"/>
      <c r="T21" s="587"/>
      <c r="U21" s="587"/>
      <c r="V21" s="551"/>
      <c r="W21" s="551"/>
      <c r="X21" s="551"/>
      <c r="Y21" s="551"/>
      <c r="Z21" s="551"/>
      <c r="AA21" s="552"/>
    </row>
    <row r="22" spans="1:27" ht="19.5" customHeight="1">
      <c r="A22" s="549">
        <v>17</v>
      </c>
      <c r="B22" s="571" t="s">
        <v>442</v>
      </c>
      <c r="C22" s="594">
        <f>SUM(C18:C21)</f>
        <v>571560</v>
      </c>
      <c r="D22" s="650">
        <f>SUM(D18:D21)</f>
        <v>571560</v>
      </c>
      <c r="E22" s="587"/>
      <c r="F22" s="587"/>
      <c r="G22" s="587"/>
      <c r="H22" s="587"/>
      <c r="I22" s="587"/>
      <c r="J22" s="587"/>
      <c r="K22" s="587"/>
      <c r="L22" s="587"/>
      <c r="M22" s="587"/>
      <c r="N22" s="587"/>
      <c r="O22" s="587"/>
      <c r="P22" s="587"/>
      <c r="Q22" s="587"/>
      <c r="R22" s="587"/>
      <c r="S22" s="587"/>
      <c r="T22" s="587"/>
      <c r="U22" s="587"/>
      <c r="V22" s="553"/>
      <c r="W22" s="553"/>
      <c r="X22" s="553"/>
      <c r="Y22" s="553"/>
      <c r="Z22" s="553"/>
      <c r="AA22" s="554"/>
    </row>
    <row r="23" spans="1:27" ht="19.5" customHeight="1">
      <c r="A23" s="549">
        <v>18</v>
      </c>
      <c r="B23" s="584" t="s">
        <v>204</v>
      </c>
      <c r="C23" s="592">
        <v>4000</v>
      </c>
      <c r="D23" s="599">
        <v>4000</v>
      </c>
      <c r="E23" s="587"/>
      <c r="F23" s="587"/>
      <c r="G23" s="587"/>
      <c r="H23" s="587"/>
      <c r="I23" s="587"/>
      <c r="J23" s="587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51"/>
      <c r="W23" s="551"/>
      <c r="X23" s="551"/>
      <c r="Y23" s="551"/>
      <c r="Z23" s="551"/>
      <c r="AA23" s="552"/>
    </row>
    <row r="24" spans="1:27" ht="19.5" customHeight="1">
      <c r="A24" s="549">
        <v>19</v>
      </c>
      <c r="B24" s="571" t="s">
        <v>443</v>
      </c>
      <c r="C24" s="594">
        <f>C22+C23</f>
        <v>575560</v>
      </c>
      <c r="D24" s="650">
        <f>D22+D23</f>
        <v>575560</v>
      </c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53"/>
      <c r="W24" s="553"/>
      <c r="X24" s="553"/>
      <c r="Y24" s="553"/>
      <c r="Z24" s="553"/>
      <c r="AA24" s="554"/>
    </row>
    <row r="25" spans="1:27" ht="19.5" customHeight="1">
      <c r="A25" s="549">
        <v>20</v>
      </c>
      <c r="B25" s="572" t="s">
        <v>205</v>
      </c>
      <c r="C25" s="595">
        <v>100</v>
      </c>
      <c r="D25" s="600">
        <v>100</v>
      </c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57"/>
      <c r="W25" s="557"/>
      <c r="X25" s="557"/>
      <c r="Y25" s="557"/>
      <c r="Z25" s="557"/>
      <c r="AA25" s="558"/>
    </row>
    <row r="26" spans="1:27" ht="19.5" customHeight="1">
      <c r="A26" s="549">
        <v>21</v>
      </c>
      <c r="B26" s="572" t="s">
        <v>206</v>
      </c>
      <c r="C26" s="595">
        <v>25000</v>
      </c>
      <c r="D26" s="600">
        <v>25000</v>
      </c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57"/>
      <c r="W26" s="557"/>
      <c r="X26" s="557"/>
      <c r="Y26" s="557"/>
      <c r="Z26" s="557"/>
      <c r="AA26" s="558"/>
    </row>
    <row r="27" spans="1:27" ht="19.5" customHeight="1">
      <c r="A27" s="549">
        <v>22</v>
      </c>
      <c r="B27" s="572" t="s">
        <v>207</v>
      </c>
      <c r="C27" s="595">
        <v>400</v>
      </c>
      <c r="D27" s="600">
        <v>400</v>
      </c>
      <c r="E27" s="587"/>
      <c r="F27" s="587"/>
      <c r="G27" s="587"/>
      <c r="H27" s="587"/>
      <c r="I27" s="587"/>
      <c r="J27" s="587"/>
      <c r="K27" s="587"/>
      <c r="L27" s="587"/>
      <c r="M27" s="587"/>
      <c r="N27" s="587"/>
      <c r="O27" s="587"/>
      <c r="P27" s="587"/>
      <c r="Q27" s="587"/>
      <c r="R27" s="587"/>
      <c r="S27" s="587"/>
      <c r="T27" s="587"/>
      <c r="U27" s="587"/>
      <c r="V27" s="557"/>
      <c r="W27" s="557"/>
      <c r="X27" s="557"/>
      <c r="Y27" s="557"/>
      <c r="Z27" s="557"/>
      <c r="AA27" s="558"/>
    </row>
    <row r="28" spans="1:27" ht="19.5" customHeight="1">
      <c r="A28" s="549">
        <v>23</v>
      </c>
      <c r="B28" s="572" t="s">
        <v>208</v>
      </c>
      <c r="C28" s="595">
        <v>96046</v>
      </c>
      <c r="D28" s="600">
        <v>96046</v>
      </c>
      <c r="E28" s="587"/>
      <c r="F28" s="587"/>
      <c r="G28" s="587"/>
      <c r="H28" s="587"/>
      <c r="I28" s="587"/>
      <c r="J28" s="587"/>
      <c r="K28" s="587"/>
      <c r="L28" s="587"/>
      <c r="M28" s="587"/>
      <c r="N28" s="587"/>
      <c r="O28" s="587"/>
      <c r="P28" s="587"/>
      <c r="Q28" s="587"/>
      <c r="R28" s="587"/>
      <c r="S28" s="587"/>
      <c r="T28" s="587"/>
      <c r="U28" s="587"/>
      <c r="V28" s="557"/>
      <c r="W28" s="557"/>
      <c r="X28" s="557"/>
      <c r="Y28" s="557"/>
      <c r="Z28" s="557"/>
      <c r="AA28" s="558"/>
    </row>
    <row r="29" spans="1:27" ht="19.5" customHeight="1">
      <c r="A29" s="549">
        <v>24</v>
      </c>
      <c r="B29" s="572" t="s">
        <v>209</v>
      </c>
      <c r="C29" s="595">
        <v>14644</v>
      </c>
      <c r="D29" s="600">
        <v>14644</v>
      </c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57"/>
      <c r="W29" s="557"/>
      <c r="X29" s="557"/>
      <c r="Y29" s="557"/>
      <c r="Z29" s="557"/>
      <c r="AA29" s="558"/>
    </row>
    <row r="30" spans="1:27" ht="19.5" customHeight="1">
      <c r="A30" s="549">
        <v>25</v>
      </c>
      <c r="B30" s="572" t="s">
        <v>210</v>
      </c>
      <c r="C30" s="595">
        <v>31000</v>
      </c>
      <c r="D30" s="600">
        <v>31000</v>
      </c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7"/>
      <c r="U30" s="587"/>
      <c r="V30" s="557"/>
      <c r="W30" s="557"/>
      <c r="X30" s="557"/>
      <c r="Y30" s="557"/>
      <c r="Z30" s="557"/>
      <c r="AA30" s="558"/>
    </row>
    <row r="31" spans="1:27" ht="19.5" customHeight="1">
      <c r="A31" s="549">
        <v>26</v>
      </c>
      <c r="B31" s="572" t="s">
        <v>211</v>
      </c>
      <c r="C31" s="595">
        <v>9000</v>
      </c>
      <c r="D31" s="600">
        <v>8000</v>
      </c>
      <c r="E31" s="587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57"/>
      <c r="W31" s="557"/>
      <c r="X31" s="557"/>
      <c r="Y31" s="557"/>
      <c r="Z31" s="557"/>
      <c r="AA31" s="558"/>
    </row>
    <row r="32" spans="1:27" ht="19.5" customHeight="1">
      <c r="A32" s="549">
        <v>27</v>
      </c>
      <c r="B32" s="572" t="s">
        <v>212</v>
      </c>
      <c r="C32" s="595">
        <v>1750</v>
      </c>
      <c r="D32" s="600">
        <v>2750</v>
      </c>
      <c r="E32" s="587"/>
      <c r="F32" s="587"/>
      <c r="G32" s="587"/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57"/>
      <c r="W32" s="557"/>
      <c r="X32" s="557"/>
      <c r="Y32" s="557"/>
      <c r="Z32" s="557"/>
      <c r="AA32" s="558"/>
    </row>
    <row r="33" spans="1:27" ht="19.5" customHeight="1">
      <c r="A33" s="549">
        <v>28</v>
      </c>
      <c r="B33" s="572" t="s">
        <v>213</v>
      </c>
      <c r="C33" s="595">
        <v>2611</v>
      </c>
      <c r="D33" s="600">
        <v>2611</v>
      </c>
      <c r="E33" s="587"/>
      <c r="F33" s="587"/>
      <c r="G33" s="587"/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587"/>
      <c r="T33" s="587"/>
      <c r="U33" s="587"/>
      <c r="V33" s="557"/>
      <c r="W33" s="557"/>
      <c r="X33" s="557"/>
      <c r="Y33" s="557"/>
      <c r="Z33" s="557"/>
      <c r="AA33" s="558"/>
    </row>
    <row r="34" spans="1:27" ht="19.5" customHeight="1">
      <c r="A34" s="549">
        <v>29</v>
      </c>
      <c r="B34" s="573" t="s">
        <v>444</v>
      </c>
      <c r="C34" s="596">
        <f>SUM(C25:C33)</f>
        <v>180551</v>
      </c>
      <c r="D34" s="651">
        <f>SUM(D25:D33)</f>
        <v>180551</v>
      </c>
      <c r="E34" s="587"/>
      <c r="F34" s="587"/>
      <c r="G34" s="587"/>
      <c r="H34" s="587"/>
      <c r="I34" s="587"/>
      <c r="J34" s="587"/>
      <c r="K34" s="587"/>
      <c r="L34" s="587"/>
      <c r="M34" s="587"/>
      <c r="N34" s="587"/>
      <c r="O34" s="587"/>
      <c r="P34" s="587"/>
      <c r="Q34" s="587"/>
      <c r="R34" s="587"/>
      <c r="S34" s="587"/>
      <c r="T34" s="587"/>
      <c r="U34" s="587"/>
      <c r="V34" s="559"/>
      <c r="W34" s="559"/>
      <c r="X34" s="559"/>
      <c r="Y34" s="559"/>
      <c r="Z34" s="559"/>
      <c r="AA34" s="560"/>
    </row>
    <row r="35" spans="1:27" ht="19.5" customHeight="1">
      <c r="A35" s="549">
        <v>30</v>
      </c>
      <c r="B35" s="572" t="s">
        <v>214</v>
      </c>
      <c r="C35" s="595">
        <v>148020</v>
      </c>
      <c r="D35" s="600">
        <v>148020</v>
      </c>
      <c r="E35" s="587"/>
      <c r="F35" s="587"/>
      <c r="G35" s="587"/>
      <c r="H35" s="587"/>
      <c r="I35" s="587"/>
      <c r="J35" s="587"/>
      <c r="K35" s="587"/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57"/>
      <c r="W35" s="557"/>
      <c r="X35" s="557"/>
      <c r="Y35" s="557"/>
      <c r="Z35" s="557"/>
      <c r="AA35" s="558"/>
    </row>
    <row r="36" spans="1:27" ht="19.5" customHeight="1">
      <c r="A36" s="549">
        <v>31</v>
      </c>
      <c r="B36" s="571" t="s">
        <v>332</v>
      </c>
      <c r="C36" s="594">
        <f>C35</f>
        <v>148020</v>
      </c>
      <c r="D36" s="650">
        <f>D35</f>
        <v>148020</v>
      </c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53"/>
      <c r="W36" s="553"/>
      <c r="X36" s="553"/>
      <c r="Y36" s="553"/>
      <c r="Z36" s="553"/>
      <c r="AA36" s="554"/>
    </row>
    <row r="37" spans="1:27" ht="29.25" customHeight="1">
      <c r="A37" s="549">
        <v>32</v>
      </c>
      <c r="B37" s="584" t="s">
        <v>215</v>
      </c>
      <c r="C37" s="592">
        <v>500</v>
      </c>
      <c r="D37" s="599">
        <v>500</v>
      </c>
      <c r="E37" s="587"/>
      <c r="F37" s="587"/>
      <c r="G37" s="587"/>
      <c r="H37" s="587"/>
      <c r="I37" s="587"/>
      <c r="J37" s="587"/>
      <c r="K37" s="587"/>
      <c r="L37" s="587"/>
      <c r="M37" s="587"/>
      <c r="N37" s="587"/>
      <c r="O37" s="587"/>
      <c r="P37" s="587"/>
      <c r="Q37" s="587"/>
      <c r="R37" s="587"/>
      <c r="S37" s="587"/>
      <c r="T37" s="587"/>
      <c r="U37" s="587"/>
      <c r="V37" s="551"/>
      <c r="W37" s="551"/>
      <c r="X37" s="551"/>
      <c r="Y37" s="551"/>
      <c r="Z37" s="551"/>
      <c r="AA37" s="552"/>
    </row>
    <row r="38" spans="1:27" ht="19.5" customHeight="1">
      <c r="A38" s="549">
        <v>33</v>
      </c>
      <c r="B38" s="572" t="s">
        <v>216</v>
      </c>
      <c r="C38" s="595">
        <v>1000</v>
      </c>
      <c r="D38" s="600">
        <v>1000</v>
      </c>
      <c r="E38" s="587"/>
      <c r="F38" s="587"/>
      <c r="G38" s="587"/>
      <c r="H38" s="587"/>
      <c r="I38" s="587"/>
      <c r="J38" s="587"/>
      <c r="K38" s="587"/>
      <c r="L38" s="587"/>
      <c r="M38" s="587"/>
      <c r="N38" s="587"/>
      <c r="O38" s="587"/>
      <c r="P38" s="587"/>
      <c r="Q38" s="587"/>
      <c r="R38" s="587"/>
      <c r="S38" s="587"/>
      <c r="T38" s="587"/>
      <c r="U38" s="587"/>
      <c r="V38" s="568"/>
      <c r="W38" s="568"/>
      <c r="X38" s="568"/>
      <c r="Y38" s="568"/>
      <c r="Z38" s="568"/>
      <c r="AA38" s="569"/>
    </row>
    <row r="39" spans="1:27" ht="19.5" customHeight="1">
      <c r="A39" s="549">
        <v>34</v>
      </c>
      <c r="B39" s="571" t="s">
        <v>445</v>
      </c>
      <c r="C39" s="594">
        <f>SUM(C37:C38)</f>
        <v>1500</v>
      </c>
      <c r="D39" s="650">
        <f>SUM(D37:D38)</f>
        <v>1500</v>
      </c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561"/>
      <c r="W39" s="561"/>
      <c r="X39" s="561"/>
      <c r="Y39" s="561"/>
      <c r="Z39" s="561"/>
      <c r="AA39" s="562"/>
    </row>
    <row r="40" spans="1:27" ht="29.25" customHeight="1">
      <c r="A40" s="549">
        <v>35</v>
      </c>
      <c r="B40" s="584" t="s">
        <v>217</v>
      </c>
      <c r="C40" s="592">
        <v>3000</v>
      </c>
      <c r="D40" s="599">
        <v>3000</v>
      </c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51"/>
      <c r="W40" s="551"/>
      <c r="X40" s="551"/>
      <c r="Y40" s="551"/>
      <c r="Z40" s="551"/>
      <c r="AA40" s="552"/>
    </row>
    <row r="41" spans="1:27" ht="19.5" customHeight="1">
      <c r="A41" s="549">
        <v>36</v>
      </c>
      <c r="B41" s="572" t="s">
        <v>218</v>
      </c>
      <c r="C41" s="595">
        <v>2310</v>
      </c>
      <c r="D41" s="600">
        <v>2310</v>
      </c>
      <c r="E41" s="587"/>
      <c r="F41" s="587"/>
      <c r="G41" s="587"/>
      <c r="H41" s="587"/>
      <c r="I41" s="587"/>
      <c r="J41" s="587"/>
      <c r="K41" s="587"/>
      <c r="L41" s="587"/>
      <c r="M41" s="587"/>
      <c r="N41" s="587"/>
      <c r="O41" s="587"/>
      <c r="P41" s="587"/>
      <c r="Q41" s="587"/>
      <c r="R41" s="587"/>
      <c r="S41" s="587"/>
      <c r="T41" s="587"/>
      <c r="U41" s="587"/>
      <c r="V41" s="557"/>
      <c r="W41" s="557"/>
      <c r="X41" s="557"/>
      <c r="Y41" s="557"/>
      <c r="Z41" s="557"/>
      <c r="AA41" s="558"/>
    </row>
    <row r="42" spans="1:27" ht="19.5" customHeight="1">
      <c r="A42" s="549">
        <v>37</v>
      </c>
      <c r="B42" s="571" t="s">
        <v>446</v>
      </c>
      <c r="C42" s="594">
        <f>SUM(C40:C41)</f>
        <v>5310</v>
      </c>
      <c r="D42" s="650">
        <f>SUM(D40:D41)</f>
        <v>5310</v>
      </c>
      <c r="E42" s="587"/>
      <c r="F42" s="587"/>
      <c r="G42" s="587"/>
      <c r="H42" s="587"/>
      <c r="I42" s="587"/>
      <c r="J42" s="587"/>
      <c r="K42" s="587"/>
      <c r="L42" s="587"/>
      <c r="M42" s="587"/>
      <c r="N42" s="587"/>
      <c r="O42" s="587"/>
      <c r="P42" s="587"/>
      <c r="Q42" s="587"/>
      <c r="R42" s="587"/>
      <c r="S42" s="587"/>
      <c r="T42" s="587"/>
      <c r="U42" s="587"/>
      <c r="V42" s="553"/>
      <c r="W42" s="553"/>
      <c r="X42" s="553"/>
      <c r="Y42" s="553"/>
      <c r="Z42" s="553"/>
      <c r="AA42" s="554"/>
    </row>
    <row r="43" spans="1:27" ht="19.5" customHeight="1">
      <c r="A43" s="549">
        <v>38</v>
      </c>
      <c r="B43" s="573" t="s">
        <v>447</v>
      </c>
      <c r="C43" s="596">
        <f>C12+C14+C17+C24+C34+C36+C39+C42</f>
        <v>4251113</v>
      </c>
      <c r="D43" s="651">
        <f>D12+D14+D17+D24+D34+D36+D39+D42</f>
        <v>4472877</v>
      </c>
      <c r="E43" s="587"/>
      <c r="F43" s="587"/>
      <c r="G43" s="587"/>
      <c r="H43" s="587"/>
      <c r="I43" s="587"/>
      <c r="J43" s="587"/>
      <c r="K43" s="587"/>
      <c r="L43" s="587"/>
      <c r="M43" s="587"/>
      <c r="N43" s="587"/>
      <c r="O43" s="587"/>
      <c r="P43" s="587"/>
      <c r="Q43" s="587"/>
      <c r="R43" s="587"/>
      <c r="S43" s="587"/>
      <c r="T43" s="587"/>
      <c r="U43" s="587"/>
      <c r="V43" s="559"/>
      <c r="W43" s="559"/>
      <c r="X43" s="559"/>
      <c r="Y43" s="559"/>
      <c r="Z43" s="559"/>
      <c r="AA43" s="560"/>
    </row>
    <row r="44" spans="1:27" ht="21.75" customHeight="1">
      <c r="A44" s="549">
        <v>39</v>
      </c>
      <c r="B44" s="584" t="s">
        <v>220</v>
      </c>
      <c r="C44" s="592">
        <v>328390</v>
      </c>
      <c r="D44" s="599">
        <v>328390</v>
      </c>
      <c r="E44" s="587"/>
      <c r="F44" s="587"/>
      <c r="G44" s="587"/>
      <c r="H44" s="587"/>
      <c r="I44" s="587"/>
      <c r="J44" s="587"/>
      <c r="K44" s="587"/>
      <c r="L44" s="587"/>
      <c r="M44" s="587"/>
      <c r="N44" s="587"/>
      <c r="O44" s="587"/>
      <c r="P44" s="587"/>
      <c r="Q44" s="587"/>
      <c r="R44" s="587"/>
      <c r="S44" s="587"/>
      <c r="T44" s="587"/>
      <c r="U44" s="587"/>
      <c r="V44" s="551"/>
      <c r="W44" s="551"/>
      <c r="X44" s="551"/>
      <c r="Y44" s="551"/>
      <c r="Z44" s="551"/>
      <c r="AA44" s="552"/>
    </row>
    <row r="45" spans="1:27" ht="18" customHeight="1">
      <c r="A45" s="549">
        <v>40</v>
      </c>
      <c r="B45" s="571" t="s">
        <v>334</v>
      </c>
      <c r="C45" s="594">
        <f>C44</f>
        <v>328390</v>
      </c>
      <c r="D45" s="650">
        <f>D44</f>
        <v>328390</v>
      </c>
      <c r="E45" s="590"/>
      <c r="F45" s="590"/>
      <c r="G45" s="590"/>
      <c r="H45" s="590"/>
      <c r="I45" s="590"/>
      <c r="J45" s="590"/>
      <c r="K45" s="590"/>
      <c r="L45" s="590"/>
      <c r="M45" s="590"/>
      <c r="N45" s="590"/>
      <c r="O45" s="590"/>
      <c r="P45" s="590"/>
      <c r="Q45" s="590"/>
      <c r="R45" s="590"/>
      <c r="S45" s="590"/>
      <c r="T45" s="590"/>
      <c r="U45" s="590"/>
      <c r="V45" s="553"/>
      <c r="W45" s="553"/>
      <c r="X45" s="553"/>
      <c r="Y45" s="553"/>
      <c r="Z45" s="553"/>
      <c r="AA45" s="554"/>
    </row>
    <row r="46" spans="1:27" ht="12.75" customHeight="1">
      <c r="A46" s="685">
        <v>41</v>
      </c>
      <c r="B46" s="577" t="s">
        <v>448</v>
      </c>
      <c r="C46" s="597">
        <f>C43+C45</f>
        <v>4579503</v>
      </c>
      <c r="D46" s="652">
        <f>D43+D45</f>
        <v>4801267</v>
      </c>
      <c r="E46" s="591"/>
      <c r="F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63"/>
      <c r="W46" s="563"/>
      <c r="X46" s="563"/>
      <c r="Y46" s="563"/>
      <c r="Z46" s="563"/>
      <c r="AA46" s="564"/>
    </row>
    <row r="47" spans="1:27" ht="12.75" customHeight="1" thickBot="1">
      <c r="A47" s="686"/>
      <c r="B47" s="585"/>
      <c r="C47" s="598"/>
      <c r="D47" s="586"/>
      <c r="E47" s="591"/>
      <c r="F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65"/>
      <c r="W47" s="565"/>
      <c r="X47" s="565"/>
      <c r="Y47" s="565"/>
      <c r="Z47" s="565"/>
      <c r="AA47" s="566"/>
    </row>
  </sheetData>
  <sheetProtection/>
  <mergeCells count="3">
    <mergeCell ref="A1:D1"/>
    <mergeCell ref="A2:D2"/>
    <mergeCell ref="A46:A47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9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9.125" style="1" customWidth="1"/>
    <col min="2" max="2" width="71.75390625" style="1" customWidth="1"/>
    <col min="3" max="3" width="12.875" style="1" customWidth="1"/>
    <col min="4" max="4" width="14.00390625" style="1" customWidth="1"/>
    <col min="5" max="35" width="2.75390625" style="1" customWidth="1"/>
    <col min="36" max="16384" width="9.125" style="1" customWidth="1"/>
  </cols>
  <sheetData>
    <row r="1" spans="1:27" ht="21" customHeight="1">
      <c r="A1" s="683" t="s">
        <v>474</v>
      </c>
      <c r="B1" s="683"/>
      <c r="C1" s="683"/>
      <c r="D1" s="683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</row>
    <row r="2" spans="1:27" ht="25.5" customHeight="1">
      <c r="A2" s="684" t="s">
        <v>231</v>
      </c>
      <c r="B2" s="684"/>
      <c r="C2" s="684"/>
      <c r="D2" s="684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</row>
    <row r="3" spans="1:27" ht="19.5" customHeight="1" thickBot="1">
      <c r="A3" s="10"/>
      <c r="B3" s="648" t="s">
        <v>237</v>
      </c>
      <c r="C3" s="648"/>
      <c r="D3" s="648" t="s">
        <v>237</v>
      </c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</row>
    <row r="4" spans="1:28" ht="44.25" customHeight="1">
      <c r="A4" s="8"/>
      <c r="B4" s="603" t="s">
        <v>191</v>
      </c>
      <c r="C4" s="642" t="s">
        <v>272</v>
      </c>
      <c r="D4" s="643" t="s">
        <v>427</v>
      </c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0"/>
      <c r="AB4" s="2"/>
    </row>
    <row r="5" spans="1:28" ht="19.5" customHeight="1">
      <c r="A5" s="7">
        <v>1</v>
      </c>
      <c r="B5" s="570" t="s">
        <v>234</v>
      </c>
      <c r="C5" s="570">
        <v>73794</v>
      </c>
      <c r="D5" s="604">
        <v>75122</v>
      </c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1"/>
      <c r="Z5" s="631"/>
      <c r="AA5" s="631"/>
      <c r="AB5" s="2"/>
    </row>
    <row r="6" spans="1:40" s="4" customFormat="1" ht="19.5" customHeight="1">
      <c r="A6" s="7">
        <v>2</v>
      </c>
      <c r="B6" s="570" t="s">
        <v>158</v>
      </c>
      <c r="C6" s="570">
        <v>20080</v>
      </c>
      <c r="D6" s="604">
        <v>20438</v>
      </c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389"/>
      <c r="AJ6" s="389"/>
      <c r="AK6" s="389"/>
      <c r="AL6" s="389"/>
      <c r="AM6" s="389"/>
      <c r="AN6" s="389"/>
    </row>
    <row r="7" spans="1:40" ht="19.5" customHeight="1">
      <c r="A7" s="7">
        <v>3</v>
      </c>
      <c r="B7" s="605" t="s">
        <v>159</v>
      </c>
      <c r="C7" s="605">
        <v>30</v>
      </c>
      <c r="D7" s="606">
        <v>3750</v>
      </c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2"/>
      <c r="AJ7" s="678"/>
      <c r="AK7" s="678"/>
      <c r="AL7" s="678"/>
      <c r="AM7" s="678"/>
      <c r="AN7" s="2"/>
    </row>
    <row r="8" spans="1:40" ht="19.5" customHeight="1">
      <c r="A8" s="7">
        <v>4</v>
      </c>
      <c r="B8" s="605" t="s">
        <v>160</v>
      </c>
      <c r="C8" s="605">
        <v>44500</v>
      </c>
      <c r="D8" s="606">
        <v>47672</v>
      </c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632"/>
      <c r="T8" s="632"/>
      <c r="U8" s="632"/>
      <c r="V8" s="632"/>
      <c r="W8" s="632"/>
      <c r="X8" s="632"/>
      <c r="Y8" s="632"/>
      <c r="Z8" s="632"/>
      <c r="AA8" s="632"/>
      <c r="AB8" s="2"/>
      <c r="AJ8" s="2"/>
      <c r="AK8" s="2"/>
      <c r="AL8" s="2"/>
      <c r="AM8" s="2"/>
      <c r="AN8" s="2"/>
    </row>
    <row r="9" spans="1:28" ht="19.5" customHeight="1">
      <c r="A9" s="7">
        <v>5</v>
      </c>
      <c r="B9" s="570" t="s">
        <v>8</v>
      </c>
      <c r="C9" s="570">
        <f>C7+C8</f>
        <v>44530</v>
      </c>
      <c r="D9" s="604">
        <f>D7+D8</f>
        <v>51422</v>
      </c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2"/>
    </row>
    <row r="10" spans="1:28" ht="19.5" customHeight="1">
      <c r="A10" s="7">
        <v>6</v>
      </c>
      <c r="B10" s="605" t="s">
        <v>161</v>
      </c>
      <c r="C10" s="605">
        <v>300</v>
      </c>
      <c r="D10" s="606">
        <v>300</v>
      </c>
      <c r="E10" s="632"/>
      <c r="F10" s="632"/>
      <c r="G10" s="632"/>
      <c r="H10" s="632"/>
      <c r="I10" s="632"/>
      <c r="J10" s="632"/>
      <c r="K10" s="632"/>
      <c r="L10" s="632"/>
      <c r="M10" s="632"/>
      <c r="N10" s="632"/>
      <c r="O10" s="632"/>
      <c r="P10" s="632"/>
      <c r="Q10" s="632"/>
      <c r="R10" s="632"/>
      <c r="S10" s="632"/>
      <c r="T10" s="632"/>
      <c r="U10" s="632"/>
      <c r="V10" s="632"/>
      <c r="W10" s="632"/>
      <c r="X10" s="632"/>
      <c r="Y10" s="632"/>
      <c r="Z10" s="632"/>
      <c r="AA10" s="632"/>
      <c r="AB10" s="2"/>
    </row>
    <row r="11" spans="1:28" ht="19.5" customHeight="1">
      <c r="A11" s="7">
        <v>7</v>
      </c>
      <c r="B11" s="570" t="s">
        <v>9</v>
      </c>
      <c r="C11" s="570">
        <f>C10</f>
        <v>300</v>
      </c>
      <c r="D11" s="604">
        <f>D10</f>
        <v>300</v>
      </c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1"/>
      <c r="U11" s="631"/>
      <c r="V11" s="631"/>
      <c r="W11" s="631"/>
      <c r="X11" s="631"/>
      <c r="Y11" s="631"/>
      <c r="Z11" s="631"/>
      <c r="AA11" s="631"/>
      <c r="AB11" s="2"/>
    </row>
    <row r="12" spans="1:28" ht="19.5" customHeight="1">
      <c r="A12" s="7">
        <v>8</v>
      </c>
      <c r="B12" s="605" t="s">
        <v>162</v>
      </c>
      <c r="C12" s="605">
        <v>106000</v>
      </c>
      <c r="D12" s="606">
        <v>106000</v>
      </c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2"/>
      <c r="Q12" s="632"/>
      <c r="R12" s="632"/>
      <c r="S12" s="632"/>
      <c r="T12" s="632"/>
      <c r="U12" s="632"/>
      <c r="V12" s="632"/>
      <c r="W12" s="632"/>
      <c r="X12" s="632"/>
      <c r="Y12" s="632"/>
      <c r="Z12" s="632"/>
      <c r="AA12" s="632"/>
      <c r="AB12" s="2"/>
    </row>
    <row r="13" spans="1:28" ht="19.5" customHeight="1">
      <c r="A13" s="7">
        <v>9</v>
      </c>
      <c r="B13" s="605" t="s">
        <v>163</v>
      </c>
      <c r="C13" s="605">
        <v>60000</v>
      </c>
      <c r="D13" s="606">
        <v>61806</v>
      </c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632"/>
      <c r="U13" s="632"/>
      <c r="V13" s="632"/>
      <c r="W13" s="632"/>
      <c r="X13" s="632"/>
      <c r="Y13" s="632"/>
      <c r="Z13" s="632"/>
      <c r="AA13" s="632"/>
      <c r="AB13" s="2"/>
    </row>
    <row r="14" spans="1:28" ht="19.5" customHeight="1">
      <c r="A14" s="7">
        <v>10</v>
      </c>
      <c r="B14" s="605" t="s">
        <v>164</v>
      </c>
      <c r="C14" s="605">
        <v>55000</v>
      </c>
      <c r="D14" s="606">
        <v>61000</v>
      </c>
      <c r="E14" s="632"/>
      <c r="F14" s="632"/>
      <c r="G14" s="632"/>
      <c r="H14" s="632"/>
      <c r="I14" s="632"/>
      <c r="J14" s="632"/>
      <c r="K14" s="632"/>
      <c r="L14" s="632"/>
      <c r="M14" s="632"/>
      <c r="N14" s="632"/>
      <c r="O14" s="632"/>
      <c r="P14" s="632"/>
      <c r="Q14" s="632"/>
      <c r="R14" s="632"/>
      <c r="S14" s="632"/>
      <c r="T14" s="632"/>
      <c r="U14" s="632"/>
      <c r="V14" s="632"/>
      <c r="W14" s="632"/>
      <c r="X14" s="632"/>
      <c r="Y14" s="632"/>
      <c r="Z14" s="632"/>
      <c r="AA14" s="632"/>
      <c r="AB14" s="2"/>
    </row>
    <row r="15" spans="1:28" ht="19.5" customHeight="1">
      <c r="A15" s="7">
        <v>11</v>
      </c>
      <c r="B15" s="605" t="s">
        <v>165</v>
      </c>
      <c r="C15" s="605">
        <v>1000</v>
      </c>
      <c r="D15" s="606">
        <v>2000</v>
      </c>
      <c r="E15" s="632"/>
      <c r="F15" s="632"/>
      <c r="G15" s="632"/>
      <c r="H15" s="632"/>
      <c r="I15" s="632"/>
      <c r="J15" s="632"/>
      <c r="K15" s="632"/>
      <c r="L15" s="632"/>
      <c r="M15" s="632"/>
      <c r="N15" s="632"/>
      <c r="O15" s="632"/>
      <c r="P15" s="632"/>
      <c r="Q15" s="632"/>
      <c r="R15" s="632"/>
      <c r="S15" s="632"/>
      <c r="T15" s="632"/>
      <c r="U15" s="632"/>
      <c r="V15" s="632"/>
      <c r="W15" s="632"/>
      <c r="X15" s="632"/>
      <c r="Y15" s="632"/>
      <c r="Z15" s="632"/>
      <c r="AA15" s="632"/>
      <c r="AB15" s="2"/>
    </row>
    <row r="16" spans="1:28" ht="19.5" customHeight="1">
      <c r="A16" s="7">
        <v>12</v>
      </c>
      <c r="B16" s="607" t="s">
        <v>166</v>
      </c>
      <c r="C16" s="607">
        <v>400</v>
      </c>
      <c r="D16" s="608">
        <v>700</v>
      </c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2"/>
      <c r="P16" s="632"/>
      <c r="Q16" s="632"/>
      <c r="R16" s="632"/>
      <c r="S16" s="632"/>
      <c r="T16" s="632"/>
      <c r="U16" s="632"/>
      <c r="V16" s="632"/>
      <c r="W16" s="632"/>
      <c r="X16" s="632"/>
      <c r="Y16" s="632"/>
      <c r="Z16" s="632"/>
      <c r="AA16" s="632"/>
      <c r="AB16" s="2"/>
    </row>
    <row r="17" spans="1:28" ht="19.5" customHeight="1">
      <c r="A17" s="7">
        <v>13</v>
      </c>
      <c r="B17" s="609" t="s">
        <v>167</v>
      </c>
      <c r="C17" s="609">
        <v>2000</v>
      </c>
      <c r="D17" s="610">
        <v>2000</v>
      </c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2"/>
    </row>
    <row r="18" spans="1:28" ht="19.5" customHeight="1">
      <c r="A18" s="7">
        <v>14</v>
      </c>
      <c r="B18" s="605" t="s">
        <v>168</v>
      </c>
      <c r="C18" s="605">
        <v>27000</v>
      </c>
      <c r="D18" s="606">
        <v>27000</v>
      </c>
      <c r="E18" s="632"/>
      <c r="F18" s="632"/>
      <c r="G18" s="632"/>
      <c r="H18" s="632"/>
      <c r="I18" s="632"/>
      <c r="J18" s="632"/>
      <c r="K18" s="632"/>
      <c r="L18" s="632"/>
      <c r="M18" s="632"/>
      <c r="N18" s="632"/>
      <c r="O18" s="632"/>
      <c r="P18" s="632"/>
      <c r="Q18" s="632"/>
      <c r="R18" s="632"/>
      <c r="S18" s="632"/>
      <c r="T18" s="632"/>
      <c r="U18" s="632"/>
      <c r="V18" s="632"/>
      <c r="W18" s="632"/>
      <c r="X18" s="632"/>
      <c r="Y18" s="632"/>
      <c r="Z18" s="632"/>
      <c r="AA18" s="632"/>
      <c r="AB18" s="2"/>
    </row>
    <row r="19" spans="1:28" ht="19.5" customHeight="1">
      <c r="A19" s="7">
        <v>15</v>
      </c>
      <c r="B19" s="570" t="s">
        <v>14</v>
      </c>
      <c r="C19" s="570">
        <f>SUM(C12:C18)</f>
        <v>251400</v>
      </c>
      <c r="D19" s="604">
        <f>SUM(D12:D18)</f>
        <v>260506</v>
      </c>
      <c r="E19" s="631"/>
      <c r="F19" s="631"/>
      <c r="G19" s="631"/>
      <c r="H19" s="631"/>
      <c r="I19" s="631"/>
      <c r="J19" s="631"/>
      <c r="K19" s="631"/>
      <c r="L19" s="631"/>
      <c r="M19" s="631"/>
      <c r="N19" s="631"/>
      <c r="O19" s="631"/>
      <c r="P19" s="631"/>
      <c r="Q19" s="631"/>
      <c r="R19" s="631"/>
      <c r="S19" s="631"/>
      <c r="T19" s="631"/>
      <c r="U19" s="631"/>
      <c r="V19" s="631"/>
      <c r="W19" s="631"/>
      <c r="X19" s="631"/>
      <c r="Y19" s="631"/>
      <c r="Z19" s="631"/>
      <c r="AA19" s="631"/>
      <c r="AB19" s="2"/>
    </row>
    <row r="20" spans="1:28" ht="19.5" customHeight="1">
      <c r="A20" s="7">
        <v>16</v>
      </c>
      <c r="B20" s="605" t="s">
        <v>169</v>
      </c>
      <c r="C20" s="605">
        <v>3000</v>
      </c>
      <c r="D20" s="606">
        <v>3000</v>
      </c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632"/>
      <c r="T20" s="632"/>
      <c r="U20" s="632"/>
      <c r="V20" s="632"/>
      <c r="W20" s="632"/>
      <c r="X20" s="632"/>
      <c r="Y20" s="632"/>
      <c r="Z20" s="632"/>
      <c r="AA20" s="632"/>
      <c r="AB20" s="2"/>
    </row>
    <row r="21" spans="1:28" ht="19.5" customHeight="1">
      <c r="A21" s="7">
        <v>17</v>
      </c>
      <c r="B21" s="605" t="s">
        <v>170</v>
      </c>
      <c r="C21" s="605">
        <v>200</v>
      </c>
      <c r="D21" s="606">
        <v>2200</v>
      </c>
      <c r="E21" s="632"/>
      <c r="F21" s="632"/>
      <c r="G21" s="632"/>
      <c r="H21" s="632"/>
      <c r="I21" s="632"/>
      <c r="J21" s="632"/>
      <c r="K21" s="632"/>
      <c r="L21" s="632"/>
      <c r="M21" s="632"/>
      <c r="N21" s="632"/>
      <c r="O21" s="632"/>
      <c r="P21" s="632"/>
      <c r="Q21" s="632"/>
      <c r="R21" s="632"/>
      <c r="S21" s="632"/>
      <c r="T21" s="632"/>
      <c r="U21" s="632"/>
      <c r="V21" s="632"/>
      <c r="W21" s="632"/>
      <c r="X21" s="632"/>
      <c r="Y21" s="632"/>
      <c r="Z21" s="632"/>
      <c r="AA21" s="632"/>
      <c r="AB21" s="2"/>
    </row>
    <row r="22" spans="1:28" ht="19.5" customHeight="1">
      <c r="A22" s="7">
        <v>18</v>
      </c>
      <c r="B22" s="570" t="s">
        <v>10</v>
      </c>
      <c r="C22" s="570">
        <f>C20+C21</f>
        <v>3200</v>
      </c>
      <c r="D22" s="604">
        <f>D20+D21</f>
        <v>5200</v>
      </c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631"/>
      <c r="AA22" s="631"/>
      <c r="AB22" s="2"/>
    </row>
    <row r="23" spans="1:28" ht="19.5" customHeight="1">
      <c r="A23" s="7">
        <v>19</v>
      </c>
      <c r="B23" s="605" t="s">
        <v>171</v>
      </c>
      <c r="C23" s="605">
        <v>49000</v>
      </c>
      <c r="D23" s="606">
        <v>49000</v>
      </c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2"/>
    </row>
    <row r="24" spans="1:28" ht="19.5" customHeight="1">
      <c r="A24" s="7">
        <v>20</v>
      </c>
      <c r="B24" s="605" t="s">
        <v>172</v>
      </c>
      <c r="C24" s="605">
        <v>31000</v>
      </c>
      <c r="D24" s="606">
        <v>31000</v>
      </c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2"/>
    </row>
    <row r="25" spans="1:28" ht="19.5" customHeight="1">
      <c r="A25" s="7">
        <v>21</v>
      </c>
      <c r="B25" s="605" t="s">
        <v>173</v>
      </c>
      <c r="C25" s="605">
        <v>9000</v>
      </c>
      <c r="D25" s="606">
        <v>17229</v>
      </c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2"/>
    </row>
    <row r="26" spans="1:28" ht="19.5" customHeight="1">
      <c r="A26" s="7">
        <v>22</v>
      </c>
      <c r="B26" s="605" t="s">
        <v>174</v>
      </c>
      <c r="C26" s="605">
        <v>13281</v>
      </c>
      <c r="D26" s="606">
        <v>14281</v>
      </c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2"/>
    </row>
    <row r="27" spans="1:28" ht="19.5" customHeight="1">
      <c r="A27" s="7">
        <v>23</v>
      </c>
      <c r="B27" s="570" t="s">
        <v>13</v>
      </c>
      <c r="C27" s="570">
        <f>SUM(C23:C26)</f>
        <v>102281</v>
      </c>
      <c r="D27" s="604">
        <f>SUM(D23:D26)</f>
        <v>111510</v>
      </c>
      <c r="E27" s="631"/>
      <c r="F27" s="631"/>
      <c r="G27" s="631"/>
      <c r="H27" s="631"/>
      <c r="I27" s="631"/>
      <c r="J27" s="631"/>
      <c r="K27" s="631"/>
      <c r="L27" s="631"/>
      <c r="M27" s="631"/>
      <c r="N27" s="631"/>
      <c r="O27" s="631"/>
      <c r="P27" s="631"/>
      <c r="Q27" s="631"/>
      <c r="R27" s="631"/>
      <c r="S27" s="631"/>
      <c r="T27" s="631"/>
      <c r="U27" s="631"/>
      <c r="V27" s="631"/>
      <c r="W27" s="631"/>
      <c r="X27" s="631"/>
      <c r="Y27" s="631"/>
      <c r="Z27" s="631"/>
      <c r="AA27" s="631"/>
      <c r="AB27" s="2"/>
    </row>
    <row r="28" spans="1:28" ht="19.5" customHeight="1">
      <c r="A28" s="7">
        <v>24</v>
      </c>
      <c r="B28" s="570" t="s">
        <v>11</v>
      </c>
      <c r="C28" s="570">
        <f>C9+C11+C19+C22+C27</f>
        <v>401711</v>
      </c>
      <c r="D28" s="604">
        <f>D9+D11+D19+D22+D27</f>
        <v>428938</v>
      </c>
      <c r="E28" s="631"/>
      <c r="F28" s="631"/>
      <c r="G28" s="631"/>
      <c r="H28" s="631"/>
      <c r="I28" s="631"/>
      <c r="J28" s="631"/>
      <c r="K28" s="631"/>
      <c r="L28" s="631"/>
      <c r="M28" s="631"/>
      <c r="N28" s="631"/>
      <c r="O28" s="631"/>
      <c r="P28" s="631"/>
      <c r="Q28" s="631"/>
      <c r="R28" s="631"/>
      <c r="S28" s="631"/>
      <c r="T28" s="631"/>
      <c r="U28" s="631"/>
      <c r="V28" s="631"/>
      <c r="W28" s="631"/>
      <c r="X28" s="631"/>
      <c r="Y28" s="631"/>
      <c r="Z28" s="631"/>
      <c r="AA28" s="631"/>
      <c r="AB28" s="2"/>
    </row>
    <row r="29" spans="1:28" ht="19.5" customHeight="1">
      <c r="A29" s="7">
        <v>25</v>
      </c>
      <c r="B29" s="575" t="s">
        <v>175</v>
      </c>
      <c r="C29" s="575">
        <f>C30+C31+C32</f>
        <v>6140</v>
      </c>
      <c r="D29" s="611">
        <f>D30+D31+D32</f>
        <v>6140</v>
      </c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2"/>
    </row>
    <row r="30" spans="1:28" ht="19.5" customHeight="1">
      <c r="A30" s="7"/>
      <c r="B30" s="612" t="s">
        <v>259</v>
      </c>
      <c r="C30" s="612">
        <v>200</v>
      </c>
      <c r="D30" s="613">
        <v>200</v>
      </c>
      <c r="E30" s="635"/>
      <c r="F30" s="635"/>
      <c r="G30" s="635"/>
      <c r="H30" s="635"/>
      <c r="I30" s="635"/>
      <c r="J30" s="635"/>
      <c r="K30" s="635"/>
      <c r="L30" s="635"/>
      <c r="M30" s="635"/>
      <c r="N30" s="635"/>
      <c r="O30" s="635"/>
      <c r="P30" s="635"/>
      <c r="Q30" s="635"/>
      <c r="R30" s="635"/>
      <c r="S30" s="635"/>
      <c r="T30" s="635"/>
      <c r="U30" s="635"/>
      <c r="V30" s="635"/>
      <c r="W30" s="635"/>
      <c r="X30" s="635"/>
      <c r="Y30" s="635"/>
      <c r="Z30" s="635"/>
      <c r="AA30" s="635"/>
      <c r="AB30" s="2"/>
    </row>
    <row r="31" spans="1:28" ht="19.5" customHeight="1">
      <c r="A31" s="7"/>
      <c r="B31" s="612" t="s">
        <v>260</v>
      </c>
      <c r="C31" s="612">
        <v>5500</v>
      </c>
      <c r="D31" s="613">
        <v>5500</v>
      </c>
      <c r="E31" s="635"/>
      <c r="F31" s="635"/>
      <c r="G31" s="635"/>
      <c r="H31" s="635"/>
      <c r="I31" s="635"/>
      <c r="J31" s="635"/>
      <c r="K31" s="635"/>
      <c r="L31" s="635"/>
      <c r="M31" s="635"/>
      <c r="N31" s="635"/>
      <c r="O31" s="635"/>
      <c r="P31" s="635"/>
      <c r="Q31" s="635"/>
      <c r="R31" s="635"/>
      <c r="S31" s="635"/>
      <c r="T31" s="635"/>
      <c r="U31" s="635"/>
      <c r="V31" s="635"/>
      <c r="W31" s="635"/>
      <c r="X31" s="635"/>
      <c r="Y31" s="635"/>
      <c r="Z31" s="635"/>
      <c r="AA31" s="635"/>
      <c r="AB31" s="2"/>
    </row>
    <row r="32" spans="1:28" ht="19.5" customHeight="1">
      <c r="A32" s="7"/>
      <c r="B32" s="612" t="s">
        <v>267</v>
      </c>
      <c r="C32" s="612">
        <v>440</v>
      </c>
      <c r="D32" s="613">
        <v>440</v>
      </c>
      <c r="E32" s="635"/>
      <c r="F32" s="635"/>
      <c r="G32" s="635"/>
      <c r="H32" s="635"/>
      <c r="I32" s="635"/>
      <c r="J32" s="635"/>
      <c r="K32" s="635"/>
      <c r="L32" s="635"/>
      <c r="M32" s="635"/>
      <c r="N32" s="635"/>
      <c r="O32" s="635"/>
      <c r="P32" s="635"/>
      <c r="Q32" s="635"/>
      <c r="R32" s="635"/>
      <c r="S32" s="635"/>
      <c r="T32" s="635"/>
      <c r="U32" s="635"/>
      <c r="V32" s="635"/>
      <c r="W32" s="635"/>
      <c r="X32" s="635"/>
      <c r="Y32" s="635"/>
      <c r="Z32" s="635"/>
      <c r="AA32" s="635"/>
      <c r="AB32" s="2"/>
    </row>
    <row r="33" spans="1:28" ht="19.5" customHeight="1">
      <c r="A33" s="7">
        <v>26</v>
      </c>
      <c r="B33" s="614" t="s">
        <v>176</v>
      </c>
      <c r="C33" s="614">
        <f>C34+C35</f>
        <v>5900</v>
      </c>
      <c r="D33" s="615">
        <f>D34+D35</f>
        <v>5900</v>
      </c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2"/>
    </row>
    <row r="34" spans="1:28" ht="19.5" customHeight="1">
      <c r="A34" s="7"/>
      <c r="B34" s="616" t="s">
        <v>261</v>
      </c>
      <c r="C34" s="616">
        <v>1300</v>
      </c>
      <c r="D34" s="617">
        <v>1300</v>
      </c>
      <c r="E34" s="637"/>
      <c r="F34" s="637"/>
      <c r="G34" s="637"/>
      <c r="H34" s="637"/>
      <c r="I34" s="637"/>
      <c r="J34" s="637"/>
      <c r="K34" s="637"/>
      <c r="L34" s="637"/>
      <c r="M34" s="637"/>
      <c r="N34" s="637"/>
      <c r="O34" s="637"/>
      <c r="P34" s="637"/>
      <c r="Q34" s="637"/>
      <c r="R34" s="637"/>
      <c r="S34" s="637"/>
      <c r="T34" s="637"/>
      <c r="U34" s="637"/>
      <c r="V34" s="637"/>
      <c r="W34" s="637"/>
      <c r="X34" s="637"/>
      <c r="Y34" s="637"/>
      <c r="Z34" s="637"/>
      <c r="AA34" s="637"/>
      <c r="AB34" s="2"/>
    </row>
    <row r="35" spans="1:28" ht="19.5" customHeight="1">
      <c r="A35" s="7"/>
      <c r="B35" s="616" t="s">
        <v>264</v>
      </c>
      <c r="C35" s="616">
        <v>4600</v>
      </c>
      <c r="D35" s="617">
        <v>4600</v>
      </c>
      <c r="E35" s="637"/>
      <c r="F35" s="637"/>
      <c r="G35" s="637"/>
      <c r="H35" s="637"/>
      <c r="I35" s="637"/>
      <c r="J35" s="637"/>
      <c r="K35" s="637"/>
      <c r="L35" s="637"/>
      <c r="M35" s="637"/>
      <c r="N35" s="637"/>
      <c r="O35" s="637"/>
      <c r="P35" s="637"/>
      <c r="Q35" s="637"/>
      <c r="R35" s="637"/>
      <c r="S35" s="637"/>
      <c r="T35" s="637"/>
      <c r="U35" s="637"/>
      <c r="V35" s="637"/>
      <c r="W35" s="637"/>
      <c r="X35" s="637"/>
      <c r="Y35" s="637"/>
      <c r="Z35" s="637"/>
      <c r="AA35" s="637"/>
      <c r="AB35" s="2"/>
    </row>
    <row r="36" spans="1:28" ht="19.5" customHeight="1">
      <c r="A36" s="7">
        <v>27</v>
      </c>
      <c r="B36" s="614" t="s">
        <v>177</v>
      </c>
      <c r="C36" s="614">
        <v>68000</v>
      </c>
      <c r="D36" s="615">
        <v>68000</v>
      </c>
      <c r="E36" s="636"/>
      <c r="F36" s="636"/>
      <c r="G36" s="636"/>
      <c r="H36" s="636"/>
      <c r="I36" s="636"/>
      <c r="J36" s="636"/>
      <c r="K36" s="636"/>
      <c r="L36" s="636"/>
      <c r="M36" s="636"/>
      <c r="N36" s="636"/>
      <c r="O36" s="636"/>
      <c r="P36" s="636"/>
      <c r="Q36" s="636"/>
      <c r="R36" s="636"/>
      <c r="S36" s="636"/>
      <c r="T36" s="636"/>
      <c r="U36" s="636"/>
      <c r="V36" s="636"/>
      <c r="W36" s="636"/>
      <c r="X36" s="636"/>
      <c r="Y36" s="636"/>
      <c r="Z36" s="636"/>
      <c r="AA36" s="636"/>
      <c r="AB36" s="2"/>
    </row>
    <row r="37" spans="1:28" ht="19.5" customHeight="1">
      <c r="A37" s="7">
        <v>28</v>
      </c>
      <c r="B37" s="575" t="s">
        <v>178</v>
      </c>
      <c r="C37" s="575">
        <f>C38+C39+C40+C41</f>
        <v>16320</v>
      </c>
      <c r="D37" s="611">
        <f>D38+D39+D40+D41</f>
        <v>16320</v>
      </c>
      <c r="E37" s="634"/>
      <c r="F37" s="634"/>
      <c r="G37" s="634"/>
      <c r="H37" s="634"/>
      <c r="I37" s="634"/>
      <c r="J37" s="634"/>
      <c r="K37" s="634"/>
      <c r="L37" s="634"/>
      <c r="M37" s="634"/>
      <c r="N37" s="634"/>
      <c r="O37" s="634"/>
      <c r="P37" s="634"/>
      <c r="Q37" s="634"/>
      <c r="R37" s="634"/>
      <c r="S37" s="634"/>
      <c r="T37" s="634"/>
      <c r="U37" s="634"/>
      <c r="V37" s="634"/>
      <c r="W37" s="634"/>
      <c r="X37" s="634"/>
      <c r="Y37" s="634"/>
      <c r="Z37" s="634"/>
      <c r="AA37" s="634"/>
      <c r="AB37" s="2"/>
    </row>
    <row r="38" spans="1:28" ht="19.5" customHeight="1">
      <c r="A38" s="7"/>
      <c r="B38" s="612" t="s">
        <v>263</v>
      </c>
      <c r="C38" s="612">
        <v>13420</v>
      </c>
      <c r="D38" s="613">
        <v>13420</v>
      </c>
      <c r="E38" s="635"/>
      <c r="F38" s="635"/>
      <c r="G38" s="635"/>
      <c r="H38" s="635"/>
      <c r="I38" s="635"/>
      <c r="J38" s="635"/>
      <c r="K38" s="635"/>
      <c r="L38" s="635"/>
      <c r="M38" s="635"/>
      <c r="N38" s="635"/>
      <c r="O38" s="635"/>
      <c r="P38" s="635"/>
      <c r="Q38" s="635"/>
      <c r="R38" s="635"/>
      <c r="S38" s="635"/>
      <c r="T38" s="635"/>
      <c r="U38" s="635"/>
      <c r="V38" s="635"/>
      <c r="W38" s="635"/>
      <c r="X38" s="635"/>
      <c r="Y38" s="635"/>
      <c r="Z38" s="635"/>
      <c r="AA38" s="635"/>
      <c r="AB38" s="2"/>
    </row>
    <row r="39" spans="1:28" ht="19.5" customHeight="1">
      <c r="A39" s="7"/>
      <c r="B39" s="612" t="s">
        <v>268</v>
      </c>
      <c r="C39" s="612">
        <v>200</v>
      </c>
      <c r="D39" s="613">
        <v>200</v>
      </c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5"/>
      <c r="P39" s="635"/>
      <c r="Q39" s="635"/>
      <c r="R39" s="635"/>
      <c r="S39" s="635"/>
      <c r="T39" s="635"/>
      <c r="U39" s="635"/>
      <c r="V39" s="635"/>
      <c r="W39" s="635"/>
      <c r="X39" s="635"/>
      <c r="Y39" s="635"/>
      <c r="Z39" s="635"/>
      <c r="AA39" s="635"/>
      <c r="AB39" s="2"/>
    </row>
    <row r="40" spans="1:28" ht="19.5" customHeight="1">
      <c r="A40" s="7"/>
      <c r="B40" s="612" t="s">
        <v>265</v>
      </c>
      <c r="C40" s="612">
        <v>2500</v>
      </c>
      <c r="D40" s="613">
        <v>2500</v>
      </c>
      <c r="E40" s="635"/>
      <c r="F40" s="635"/>
      <c r="G40" s="635"/>
      <c r="H40" s="635"/>
      <c r="I40" s="635"/>
      <c r="J40" s="635"/>
      <c r="K40" s="635"/>
      <c r="L40" s="635"/>
      <c r="M40" s="635"/>
      <c r="N40" s="635"/>
      <c r="O40" s="635"/>
      <c r="P40" s="635"/>
      <c r="Q40" s="635"/>
      <c r="R40" s="635"/>
      <c r="S40" s="635"/>
      <c r="T40" s="635"/>
      <c r="U40" s="635"/>
      <c r="V40" s="635"/>
      <c r="W40" s="635"/>
      <c r="X40" s="635"/>
      <c r="Y40" s="635"/>
      <c r="Z40" s="635"/>
      <c r="AA40" s="635"/>
      <c r="AB40" s="2"/>
    </row>
    <row r="41" spans="1:28" ht="19.5" customHeight="1">
      <c r="A41" s="7"/>
      <c r="B41" s="612" t="s">
        <v>266</v>
      </c>
      <c r="C41" s="612">
        <v>200</v>
      </c>
      <c r="D41" s="613">
        <v>200</v>
      </c>
      <c r="E41" s="635"/>
      <c r="F41" s="635"/>
      <c r="G41" s="635"/>
      <c r="H41" s="635"/>
      <c r="I41" s="635"/>
      <c r="J41" s="635"/>
      <c r="K41" s="635"/>
      <c r="L41" s="635"/>
      <c r="M41" s="635"/>
      <c r="N41" s="635"/>
      <c r="O41" s="635"/>
      <c r="P41" s="635"/>
      <c r="Q41" s="635"/>
      <c r="R41" s="635"/>
      <c r="S41" s="635"/>
      <c r="T41" s="635"/>
      <c r="U41" s="635"/>
      <c r="V41" s="635"/>
      <c r="W41" s="635"/>
      <c r="X41" s="635"/>
      <c r="Y41" s="635"/>
      <c r="Z41" s="635"/>
      <c r="AA41" s="635"/>
      <c r="AB41" s="2"/>
    </row>
    <row r="42" spans="1:28" ht="19.5" customHeight="1">
      <c r="A42" s="7">
        <v>29</v>
      </c>
      <c r="B42" s="575" t="s">
        <v>179</v>
      </c>
      <c r="C42" s="575">
        <f>C43</f>
        <v>3300</v>
      </c>
      <c r="D42" s="611">
        <f>D43</f>
        <v>3300</v>
      </c>
      <c r="E42" s="634"/>
      <c r="F42" s="634"/>
      <c r="G42" s="634"/>
      <c r="H42" s="634"/>
      <c r="I42" s="634"/>
      <c r="J42" s="634"/>
      <c r="K42" s="634"/>
      <c r="L42" s="634"/>
      <c r="M42" s="634"/>
      <c r="N42" s="634"/>
      <c r="O42" s="634"/>
      <c r="P42" s="634"/>
      <c r="Q42" s="634"/>
      <c r="R42" s="634"/>
      <c r="S42" s="634"/>
      <c r="T42" s="634"/>
      <c r="U42" s="634"/>
      <c r="V42" s="634"/>
      <c r="W42" s="634"/>
      <c r="X42" s="634"/>
      <c r="Y42" s="634"/>
      <c r="Z42" s="634"/>
      <c r="AA42" s="634"/>
      <c r="AB42" s="2"/>
    </row>
    <row r="43" spans="1:28" ht="19.5" customHeight="1">
      <c r="A43" s="7"/>
      <c r="B43" s="612" t="s">
        <v>262</v>
      </c>
      <c r="C43" s="612">
        <v>3300</v>
      </c>
      <c r="D43" s="613">
        <v>3300</v>
      </c>
      <c r="E43" s="635"/>
      <c r="F43" s="635"/>
      <c r="G43" s="635"/>
      <c r="H43" s="635"/>
      <c r="I43" s="635"/>
      <c r="J43" s="635"/>
      <c r="K43" s="635"/>
      <c r="L43" s="635"/>
      <c r="M43" s="635"/>
      <c r="N43" s="635"/>
      <c r="O43" s="635"/>
      <c r="P43" s="635"/>
      <c r="Q43" s="635"/>
      <c r="R43" s="635"/>
      <c r="S43" s="635"/>
      <c r="T43" s="635"/>
      <c r="U43" s="635"/>
      <c r="V43" s="635"/>
      <c r="W43" s="635"/>
      <c r="X43" s="635"/>
      <c r="Y43" s="635"/>
      <c r="Z43" s="635"/>
      <c r="AA43" s="635"/>
      <c r="AB43" s="2"/>
    </row>
    <row r="44" spans="1:28" ht="19.5" customHeight="1">
      <c r="A44" s="7">
        <v>30</v>
      </c>
      <c r="B44" s="575" t="s">
        <v>180</v>
      </c>
      <c r="C44" s="575">
        <f>C45+C46+C47</f>
        <v>19000</v>
      </c>
      <c r="D44" s="611">
        <f>D45+D46+D47</f>
        <v>19000</v>
      </c>
      <c r="E44" s="634"/>
      <c r="F44" s="634"/>
      <c r="G44" s="634"/>
      <c r="H44" s="634"/>
      <c r="I44" s="634"/>
      <c r="J44" s="634"/>
      <c r="K44" s="634"/>
      <c r="L44" s="634"/>
      <c r="M44" s="634"/>
      <c r="N44" s="634"/>
      <c r="O44" s="634"/>
      <c r="P44" s="634"/>
      <c r="Q44" s="634"/>
      <c r="R44" s="634"/>
      <c r="S44" s="634"/>
      <c r="T44" s="634"/>
      <c r="U44" s="634"/>
      <c r="V44" s="634"/>
      <c r="W44" s="634"/>
      <c r="X44" s="634"/>
      <c r="Y44" s="634"/>
      <c r="Z44" s="634"/>
      <c r="AA44" s="634"/>
      <c r="AB44" s="2"/>
    </row>
    <row r="45" spans="1:28" ht="19.5" customHeight="1">
      <c r="A45" s="7"/>
      <c r="B45" s="612" t="s">
        <v>258</v>
      </c>
      <c r="C45" s="612">
        <v>9200</v>
      </c>
      <c r="D45" s="613">
        <v>9200</v>
      </c>
      <c r="E45" s="635"/>
      <c r="F45" s="635"/>
      <c r="G45" s="635"/>
      <c r="H45" s="635"/>
      <c r="I45" s="635"/>
      <c r="J45" s="635"/>
      <c r="K45" s="635"/>
      <c r="L45" s="635"/>
      <c r="M45" s="635"/>
      <c r="N45" s="635"/>
      <c r="O45" s="635"/>
      <c r="P45" s="635"/>
      <c r="Q45" s="635"/>
      <c r="R45" s="635"/>
      <c r="S45" s="635"/>
      <c r="T45" s="635"/>
      <c r="U45" s="635"/>
      <c r="V45" s="635"/>
      <c r="W45" s="635"/>
      <c r="X45" s="635"/>
      <c r="Y45" s="635"/>
      <c r="Z45" s="635"/>
      <c r="AA45" s="635"/>
      <c r="AB45" s="2"/>
    </row>
    <row r="46" spans="1:28" ht="19.5" customHeight="1">
      <c r="A46" s="7"/>
      <c r="B46" s="612" t="s">
        <v>269</v>
      </c>
      <c r="C46" s="612">
        <v>4500</v>
      </c>
      <c r="D46" s="613">
        <v>4500</v>
      </c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5"/>
      <c r="T46" s="635"/>
      <c r="U46" s="635"/>
      <c r="V46" s="635"/>
      <c r="W46" s="635"/>
      <c r="X46" s="635"/>
      <c r="Y46" s="635"/>
      <c r="Z46" s="635"/>
      <c r="AA46" s="635"/>
      <c r="AB46" s="2"/>
    </row>
    <row r="47" spans="1:28" ht="19.5" customHeight="1">
      <c r="A47" s="7"/>
      <c r="B47" s="612" t="s">
        <v>269</v>
      </c>
      <c r="C47" s="612">
        <v>5300</v>
      </c>
      <c r="D47" s="613">
        <v>5300</v>
      </c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5"/>
      <c r="T47" s="635"/>
      <c r="U47" s="635"/>
      <c r="V47" s="635"/>
      <c r="W47" s="635"/>
      <c r="X47" s="635"/>
      <c r="Y47" s="635"/>
      <c r="Z47" s="635"/>
      <c r="AA47" s="635"/>
      <c r="AB47" s="2"/>
    </row>
    <row r="48" spans="1:28" ht="19.5" customHeight="1">
      <c r="A48" s="7">
        <v>31</v>
      </c>
      <c r="B48" s="574" t="s">
        <v>12</v>
      </c>
      <c r="C48" s="574">
        <f>C29+C33+C36+C37+C42+C44</f>
        <v>118660</v>
      </c>
      <c r="D48" s="618">
        <f>D29+D33+D36+D37+D42+D44</f>
        <v>118660</v>
      </c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8"/>
      <c r="T48" s="638"/>
      <c r="U48" s="638"/>
      <c r="V48" s="638"/>
      <c r="W48" s="638"/>
      <c r="X48" s="638"/>
      <c r="Y48" s="638"/>
      <c r="Z48" s="638"/>
      <c r="AA48" s="638"/>
      <c r="AB48" s="2"/>
    </row>
    <row r="49" spans="1:28" ht="19.5" customHeight="1">
      <c r="A49" s="7">
        <v>32</v>
      </c>
      <c r="B49" s="574" t="s">
        <v>181</v>
      </c>
      <c r="C49" s="574">
        <v>67682</v>
      </c>
      <c r="D49" s="618">
        <v>67682</v>
      </c>
      <c r="E49" s="638"/>
      <c r="F49" s="638"/>
      <c r="G49" s="638"/>
      <c r="H49" s="638"/>
      <c r="I49" s="638"/>
      <c r="J49" s="638"/>
      <c r="K49" s="638"/>
      <c r="L49" s="638"/>
      <c r="M49" s="638"/>
      <c r="N49" s="638"/>
      <c r="O49" s="638"/>
      <c r="P49" s="638"/>
      <c r="Q49" s="638"/>
      <c r="R49" s="638"/>
      <c r="S49" s="638"/>
      <c r="T49" s="638"/>
      <c r="U49" s="638"/>
      <c r="V49" s="638"/>
      <c r="W49" s="638"/>
      <c r="X49" s="638"/>
      <c r="Y49" s="638"/>
      <c r="Z49" s="638"/>
      <c r="AA49" s="638"/>
      <c r="AB49" s="2"/>
    </row>
    <row r="50" spans="1:28" ht="19.5" customHeight="1">
      <c r="A50" s="7">
        <v>33</v>
      </c>
      <c r="B50" s="574" t="s">
        <v>182</v>
      </c>
      <c r="C50" s="574">
        <v>408978</v>
      </c>
      <c r="D50" s="618">
        <v>415751</v>
      </c>
      <c r="E50" s="638"/>
      <c r="F50" s="638"/>
      <c r="G50" s="638"/>
      <c r="H50" s="638"/>
      <c r="I50" s="638"/>
      <c r="J50" s="638"/>
      <c r="K50" s="638"/>
      <c r="L50" s="638"/>
      <c r="M50" s="638"/>
      <c r="N50" s="638"/>
      <c r="O50" s="638"/>
      <c r="P50" s="638"/>
      <c r="Q50" s="638"/>
      <c r="R50" s="638"/>
      <c r="S50" s="638"/>
      <c r="T50" s="638"/>
      <c r="U50" s="638"/>
      <c r="V50" s="638"/>
      <c r="W50" s="638"/>
      <c r="X50" s="638"/>
      <c r="Y50" s="638"/>
      <c r="Z50" s="638"/>
      <c r="AA50" s="638"/>
      <c r="AB50" s="2"/>
    </row>
    <row r="51" spans="1:28" ht="19.5" customHeight="1">
      <c r="A51" s="7">
        <v>34</v>
      </c>
      <c r="B51" s="574" t="s">
        <v>183</v>
      </c>
      <c r="C51" s="574">
        <f>SUM(C52:C66)</f>
        <v>65244</v>
      </c>
      <c r="D51" s="618">
        <f>SUM(D52:D66)</f>
        <v>65074</v>
      </c>
      <c r="E51" s="638"/>
      <c r="F51" s="638"/>
      <c r="G51" s="638"/>
      <c r="H51" s="638"/>
      <c r="I51" s="638"/>
      <c r="J51" s="638"/>
      <c r="K51" s="638"/>
      <c r="L51" s="638"/>
      <c r="M51" s="638"/>
      <c r="N51" s="638"/>
      <c r="O51" s="638"/>
      <c r="P51" s="638"/>
      <c r="Q51" s="638"/>
      <c r="R51" s="638"/>
      <c r="S51" s="638"/>
      <c r="T51" s="638"/>
      <c r="U51" s="638"/>
      <c r="V51" s="638"/>
      <c r="W51" s="638"/>
      <c r="X51" s="638"/>
      <c r="Y51" s="638"/>
      <c r="Z51" s="638"/>
      <c r="AA51" s="638"/>
      <c r="AB51" s="2"/>
    </row>
    <row r="52" spans="1:28" ht="19.5" customHeight="1">
      <c r="A52" s="7"/>
      <c r="B52" s="575" t="s">
        <v>239</v>
      </c>
      <c r="C52" s="575">
        <v>1500</v>
      </c>
      <c r="D52" s="611">
        <v>1500</v>
      </c>
      <c r="E52" s="634"/>
      <c r="F52" s="634"/>
      <c r="G52" s="634"/>
      <c r="H52" s="634"/>
      <c r="I52" s="634"/>
      <c r="J52" s="634"/>
      <c r="K52" s="634"/>
      <c r="L52" s="634"/>
      <c r="M52" s="634"/>
      <c r="N52" s="634"/>
      <c r="O52" s="634"/>
      <c r="P52" s="634"/>
      <c r="Q52" s="634"/>
      <c r="R52" s="634"/>
      <c r="S52" s="634"/>
      <c r="T52" s="634"/>
      <c r="U52" s="634"/>
      <c r="V52" s="634"/>
      <c r="W52" s="634"/>
      <c r="X52" s="634"/>
      <c r="Y52" s="634"/>
      <c r="Z52" s="634"/>
      <c r="AA52" s="634"/>
      <c r="AB52" s="2"/>
    </row>
    <row r="53" spans="1:28" ht="19.5" customHeight="1">
      <c r="A53" s="7"/>
      <c r="B53" s="575" t="s">
        <v>437</v>
      </c>
      <c r="C53" s="575">
        <v>100</v>
      </c>
      <c r="D53" s="611">
        <v>100</v>
      </c>
      <c r="E53" s="634"/>
      <c r="F53" s="634"/>
      <c r="G53" s="634"/>
      <c r="H53" s="634"/>
      <c r="I53" s="634"/>
      <c r="J53" s="634"/>
      <c r="K53" s="634"/>
      <c r="L53" s="634"/>
      <c r="M53" s="634"/>
      <c r="N53" s="634"/>
      <c r="O53" s="634"/>
      <c r="P53" s="634"/>
      <c r="Q53" s="634"/>
      <c r="R53" s="634"/>
      <c r="S53" s="634"/>
      <c r="T53" s="634"/>
      <c r="U53" s="634"/>
      <c r="V53" s="634"/>
      <c r="W53" s="634"/>
      <c r="X53" s="634"/>
      <c r="Y53" s="634"/>
      <c r="Z53" s="634"/>
      <c r="AA53" s="634"/>
      <c r="AB53" s="2"/>
    </row>
    <row r="54" spans="1:28" ht="19.5" customHeight="1">
      <c r="A54" s="7"/>
      <c r="B54" s="575" t="s">
        <v>438</v>
      </c>
      <c r="C54" s="575">
        <v>25</v>
      </c>
      <c r="D54" s="611">
        <v>25</v>
      </c>
      <c r="E54" s="634"/>
      <c r="F54" s="634"/>
      <c r="G54" s="634"/>
      <c r="H54" s="634"/>
      <c r="I54" s="634"/>
      <c r="J54" s="634"/>
      <c r="K54" s="634"/>
      <c r="L54" s="634"/>
      <c r="M54" s="634"/>
      <c r="N54" s="634"/>
      <c r="O54" s="634"/>
      <c r="P54" s="634"/>
      <c r="Q54" s="634"/>
      <c r="R54" s="634"/>
      <c r="S54" s="634"/>
      <c r="T54" s="634"/>
      <c r="U54" s="634"/>
      <c r="V54" s="634"/>
      <c r="W54" s="634"/>
      <c r="X54" s="634"/>
      <c r="Y54" s="634"/>
      <c r="Z54" s="634"/>
      <c r="AA54" s="634"/>
      <c r="AB54" s="2"/>
    </row>
    <row r="55" spans="1:28" ht="19.5" customHeight="1">
      <c r="A55" s="7"/>
      <c r="B55" s="575" t="s">
        <v>439</v>
      </c>
      <c r="C55" s="575">
        <v>137</v>
      </c>
      <c r="D55" s="611">
        <v>137</v>
      </c>
      <c r="E55" s="634"/>
      <c r="F55" s="634"/>
      <c r="G55" s="634"/>
      <c r="H55" s="634"/>
      <c r="I55" s="634"/>
      <c r="J55" s="634"/>
      <c r="K55" s="634"/>
      <c r="L55" s="634"/>
      <c r="M55" s="634"/>
      <c r="N55" s="634"/>
      <c r="O55" s="634"/>
      <c r="P55" s="634"/>
      <c r="Q55" s="634"/>
      <c r="R55" s="634"/>
      <c r="S55" s="634"/>
      <c r="T55" s="634"/>
      <c r="U55" s="634"/>
      <c r="V55" s="634"/>
      <c r="W55" s="634"/>
      <c r="X55" s="634"/>
      <c r="Y55" s="634"/>
      <c r="Z55" s="634"/>
      <c r="AA55" s="634"/>
      <c r="AB55" s="2"/>
    </row>
    <row r="56" spans="1:28" ht="19.5" customHeight="1">
      <c r="A56" s="7"/>
      <c r="B56" s="575" t="s">
        <v>240</v>
      </c>
      <c r="C56" s="575">
        <v>1000</v>
      </c>
      <c r="D56" s="611">
        <v>1000</v>
      </c>
      <c r="E56" s="634"/>
      <c r="F56" s="634"/>
      <c r="G56" s="634"/>
      <c r="H56" s="634"/>
      <c r="I56" s="634"/>
      <c r="J56" s="634"/>
      <c r="K56" s="634"/>
      <c r="L56" s="634"/>
      <c r="M56" s="634"/>
      <c r="N56" s="634"/>
      <c r="O56" s="634"/>
      <c r="P56" s="634"/>
      <c r="Q56" s="634"/>
      <c r="R56" s="634"/>
      <c r="S56" s="634"/>
      <c r="T56" s="634"/>
      <c r="U56" s="634"/>
      <c r="V56" s="634"/>
      <c r="W56" s="634"/>
      <c r="X56" s="634"/>
      <c r="Y56" s="634"/>
      <c r="Z56" s="634"/>
      <c r="AA56" s="634"/>
      <c r="AB56" s="2"/>
    </row>
    <row r="57" spans="1:28" ht="19.5" customHeight="1">
      <c r="A57" s="7"/>
      <c r="B57" s="575" t="s">
        <v>241</v>
      </c>
      <c r="C57" s="575">
        <v>5000</v>
      </c>
      <c r="D57" s="611">
        <v>5000</v>
      </c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634"/>
      <c r="P57" s="634"/>
      <c r="Q57" s="634"/>
      <c r="R57" s="634"/>
      <c r="S57" s="634"/>
      <c r="T57" s="634"/>
      <c r="U57" s="634"/>
      <c r="V57" s="634"/>
      <c r="W57" s="634"/>
      <c r="X57" s="634"/>
      <c r="Y57" s="634"/>
      <c r="Z57" s="634"/>
      <c r="AA57" s="634"/>
      <c r="AB57" s="2"/>
    </row>
    <row r="58" spans="1:28" ht="19.5" customHeight="1">
      <c r="A58" s="7"/>
      <c r="B58" s="575" t="s">
        <v>242</v>
      </c>
      <c r="C58" s="575">
        <v>1457</v>
      </c>
      <c r="D58" s="611">
        <v>1457</v>
      </c>
      <c r="E58" s="634"/>
      <c r="F58" s="634"/>
      <c r="G58" s="634"/>
      <c r="H58" s="634"/>
      <c r="I58" s="634"/>
      <c r="J58" s="634"/>
      <c r="K58" s="634"/>
      <c r="L58" s="634"/>
      <c r="M58" s="634"/>
      <c r="N58" s="634"/>
      <c r="O58" s="634"/>
      <c r="P58" s="634"/>
      <c r="Q58" s="634"/>
      <c r="R58" s="634"/>
      <c r="S58" s="634"/>
      <c r="T58" s="634"/>
      <c r="U58" s="634"/>
      <c r="V58" s="634"/>
      <c r="W58" s="634"/>
      <c r="X58" s="634"/>
      <c r="Y58" s="634"/>
      <c r="Z58" s="634"/>
      <c r="AA58" s="634"/>
      <c r="AB58" s="2"/>
    </row>
    <row r="59" spans="1:28" ht="19.5" customHeight="1">
      <c r="A59" s="7"/>
      <c r="B59" s="575" t="s">
        <v>144</v>
      </c>
      <c r="C59" s="575">
        <v>660</v>
      </c>
      <c r="D59" s="611">
        <v>660</v>
      </c>
      <c r="E59" s="634"/>
      <c r="F59" s="634"/>
      <c r="G59" s="634"/>
      <c r="H59" s="634"/>
      <c r="I59" s="634"/>
      <c r="J59" s="634"/>
      <c r="K59" s="634"/>
      <c r="L59" s="634"/>
      <c r="M59" s="634"/>
      <c r="N59" s="634"/>
      <c r="O59" s="634"/>
      <c r="P59" s="634"/>
      <c r="Q59" s="634"/>
      <c r="R59" s="634"/>
      <c r="S59" s="634"/>
      <c r="T59" s="634"/>
      <c r="U59" s="634"/>
      <c r="V59" s="634"/>
      <c r="W59" s="634"/>
      <c r="X59" s="634"/>
      <c r="Y59" s="634"/>
      <c r="Z59" s="634"/>
      <c r="AA59" s="634"/>
      <c r="AB59" s="2"/>
    </row>
    <row r="60" spans="1:28" ht="19.5" customHeight="1">
      <c r="A60" s="7"/>
      <c r="B60" s="575" t="s">
        <v>243</v>
      </c>
      <c r="C60" s="575">
        <v>1000</v>
      </c>
      <c r="D60" s="611">
        <v>1000</v>
      </c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  <c r="AB60" s="2"/>
    </row>
    <row r="61" spans="1:28" ht="19.5" customHeight="1">
      <c r="A61" s="7"/>
      <c r="B61" s="575" t="s">
        <v>244</v>
      </c>
      <c r="C61" s="575">
        <v>2500</v>
      </c>
      <c r="D61" s="611">
        <v>2500</v>
      </c>
      <c r="E61" s="634"/>
      <c r="F61" s="634"/>
      <c r="G61" s="634"/>
      <c r="H61" s="634"/>
      <c r="I61" s="634"/>
      <c r="J61" s="634"/>
      <c r="K61" s="634"/>
      <c r="L61" s="634"/>
      <c r="M61" s="634"/>
      <c r="N61" s="634"/>
      <c r="O61" s="634"/>
      <c r="P61" s="634"/>
      <c r="Q61" s="634"/>
      <c r="R61" s="634"/>
      <c r="S61" s="634"/>
      <c r="T61" s="634"/>
      <c r="U61" s="634"/>
      <c r="V61" s="634"/>
      <c r="W61" s="634"/>
      <c r="X61" s="634"/>
      <c r="Y61" s="634"/>
      <c r="Z61" s="634"/>
      <c r="AA61" s="634"/>
      <c r="AB61" s="2"/>
    </row>
    <row r="62" spans="1:28" ht="19.5" customHeight="1">
      <c r="A62" s="7"/>
      <c r="B62" s="575" t="s">
        <v>235</v>
      </c>
      <c r="C62" s="575">
        <v>26000</v>
      </c>
      <c r="D62" s="611">
        <v>26000</v>
      </c>
      <c r="E62" s="634"/>
      <c r="F62" s="634"/>
      <c r="G62" s="634"/>
      <c r="H62" s="634"/>
      <c r="I62" s="634"/>
      <c r="J62" s="634"/>
      <c r="K62" s="634"/>
      <c r="L62" s="634"/>
      <c r="M62" s="634"/>
      <c r="N62" s="634"/>
      <c r="O62" s="634"/>
      <c r="P62" s="634"/>
      <c r="Q62" s="634"/>
      <c r="R62" s="634"/>
      <c r="S62" s="634"/>
      <c r="T62" s="634"/>
      <c r="U62" s="634"/>
      <c r="V62" s="634"/>
      <c r="W62" s="634"/>
      <c r="X62" s="634"/>
      <c r="Y62" s="634"/>
      <c r="Z62" s="634"/>
      <c r="AA62" s="634"/>
      <c r="AB62" s="2"/>
    </row>
    <row r="63" spans="1:28" ht="19.5" customHeight="1">
      <c r="A63" s="7"/>
      <c r="B63" s="575" t="s">
        <v>245</v>
      </c>
      <c r="C63" s="575">
        <v>150</v>
      </c>
      <c r="D63" s="611">
        <v>150</v>
      </c>
      <c r="E63" s="634"/>
      <c r="F63" s="634"/>
      <c r="G63" s="634"/>
      <c r="H63" s="634"/>
      <c r="I63" s="634"/>
      <c r="J63" s="634"/>
      <c r="K63" s="634"/>
      <c r="L63" s="634"/>
      <c r="M63" s="634"/>
      <c r="N63" s="634"/>
      <c r="O63" s="634"/>
      <c r="P63" s="634"/>
      <c r="Q63" s="634"/>
      <c r="R63" s="634"/>
      <c r="S63" s="634"/>
      <c r="T63" s="634"/>
      <c r="U63" s="634"/>
      <c r="V63" s="634"/>
      <c r="W63" s="634"/>
      <c r="X63" s="634"/>
      <c r="Y63" s="634"/>
      <c r="Z63" s="634"/>
      <c r="AA63" s="634"/>
      <c r="AB63" s="2"/>
    </row>
    <row r="64" spans="1:28" ht="19.5" customHeight="1">
      <c r="A64" s="7"/>
      <c r="B64" s="575" t="s">
        <v>246</v>
      </c>
      <c r="C64" s="575">
        <v>2000</v>
      </c>
      <c r="D64" s="611">
        <v>1830</v>
      </c>
      <c r="E64" s="634"/>
      <c r="F64" s="634"/>
      <c r="G64" s="634"/>
      <c r="H64" s="634"/>
      <c r="I64" s="634"/>
      <c r="J64" s="634"/>
      <c r="K64" s="634"/>
      <c r="L64" s="634"/>
      <c r="M64" s="634"/>
      <c r="N64" s="634"/>
      <c r="O64" s="634"/>
      <c r="P64" s="634"/>
      <c r="Q64" s="634"/>
      <c r="R64" s="634"/>
      <c r="S64" s="634"/>
      <c r="T64" s="634"/>
      <c r="U64" s="634"/>
      <c r="V64" s="634"/>
      <c r="W64" s="634"/>
      <c r="X64" s="634"/>
      <c r="Y64" s="634"/>
      <c r="Z64" s="634"/>
      <c r="AA64" s="634"/>
      <c r="AB64" s="2"/>
    </row>
    <row r="65" spans="1:28" ht="19.5" customHeight="1" hidden="1">
      <c r="A65" s="7"/>
      <c r="B65" s="575"/>
      <c r="C65" s="575"/>
      <c r="D65" s="611"/>
      <c r="E65" s="634"/>
      <c r="F65" s="634"/>
      <c r="G65" s="634"/>
      <c r="H65" s="634"/>
      <c r="I65" s="634"/>
      <c r="J65" s="634"/>
      <c r="K65" s="634"/>
      <c r="L65" s="634"/>
      <c r="M65" s="634"/>
      <c r="N65" s="634"/>
      <c r="O65" s="634"/>
      <c r="P65" s="634"/>
      <c r="Q65" s="634"/>
      <c r="R65" s="634"/>
      <c r="S65" s="634"/>
      <c r="T65" s="634"/>
      <c r="U65" s="634"/>
      <c r="V65" s="634"/>
      <c r="W65" s="634"/>
      <c r="X65" s="634"/>
      <c r="Y65" s="634"/>
      <c r="Z65" s="634"/>
      <c r="AA65" s="634"/>
      <c r="AB65" s="2"/>
    </row>
    <row r="66" spans="1:28" ht="19.5" customHeight="1">
      <c r="A66" s="7"/>
      <c r="B66" s="575" t="s">
        <v>247</v>
      </c>
      <c r="C66" s="574">
        <f>C67+C68</f>
        <v>23715</v>
      </c>
      <c r="D66" s="618">
        <f>D67+D68</f>
        <v>23715</v>
      </c>
      <c r="E66" s="634"/>
      <c r="F66" s="634"/>
      <c r="G66" s="634"/>
      <c r="H66" s="634"/>
      <c r="I66" s="634"/>
      <c r="J66" s="634"/>
      <c r="K66" s="634"/>
      <c r="L66" s="634"/>
      <c r="M66" s="634"/>
      <c r="N66" s="634"/>
      <c r="O66" s="634"/>
      <c r="P66" s="634"/>
      <c r="Q66" s="634"/>
      <c r="R66" s="634"/>
      <c r="S66" s="634"/>
      <c r="T66" s="634"/>
      <c r="U66" s="634"/>
      <c r="V66" s="634"/>
      <c r="W66" s="634"/>
      <c r="X66" s="634"/>
      <c r="Y66" s="634"/>
      <c r="Z66" s="634"/>
      <c r="AA66" s="634"/>
      <c r="AB66" s="2"/>
    </row>
    <row r="67" spans="1:28" ht="19.5" customHeight="1">
      <c r="A67" s="7"/>
      <c r="B67" s="575" t="s">
        <v>248</v>
      </c>
      <c r="C67" s="575">
        <v>5500</v>
      </c>
      <c r="D67" s="611">
        <v>5500</v>
      </c>
      <c r="E67" s="634"/>
      <c r="F67" s="634"/>
      <c r="G67" s="634"/>
      <c r="H67" s="634"/>
      <c r="I67" s="634"/>
      <c r="J67" s="634"/>
      <c r="K67" s="634"/>
      <c r="L67" s="634"/>
      <c r="M67" s="634"/>
      <c r="N67" s="634"/>
      <c r="O67" s="634"/>
      <c r="P67" s="634"/>
      <c r="Q67" s="634"/>
      <c r="R67" s="634"/>
      <c r="S67" s="634"/>
      <c r="T67" s="634"/>
      <c r="U67" s="634"/>
      <c r="V67" s="634"/>
      <c r="W67" s="634"/>
      <c r="X67" s="634"/>
      <c r="Y67" s="634"/>
      <c r="Z67" s="634"/>
      <c r="AA67" s="634"/>
      <c r="AB67" s="2"/>
    </row>
    <row r="68" spans="1:28" ht="19.5" customHeight="1">
      <c r="A68" s="7"/>
      <c r="B68" s="575" t="s">
        <v>145</v>
      </c>
      <c r="C68" s="575">
        <f>SUM(C69:C78)</f>
        <v>18215</v>
      </c>
      <c r="D68" s="611">
        <f>SUM(D69:D78)</f>
        <v>18215</v>
      </c>
      <c r="E68" s="634"/>
      <c r="F68" s="634"/>
      <c r="G68" s="634"/>
      <c r="H68" s="634"/>
      <c r="I68" s="634"/>
      <c r="J68" s="634"/>
      <c r="K68" s="634"/>
      <c r="L68" s="634"/>
      <c r="M68" s="634"/>
      <c r="N68" s="634"/>
      <c r="O68" s="634"/>
      <c r="P68" s="634"/>
      <c r="Q68" s="634"/>
      <c r="R68" s="634"/>
      <c r="S68" s="634"/>
      <c r="T68" s="634"/>
      <c r="U68" s="634"/>
      <c r="V68" s="634"/>
      <c r="W68" s="634"/>
      <c r="X68" s="634"/>
      <c r="Y68" s="634"/>
      <c r="Z68" s="634"/>
      <c r="AA68" s="634"/>
      <c r="AB68" s="2"/>
    </row>
    <row r="69" spans="1:28" ht="19.5" customHeight="1">
      <c r="A69" s="7"/>
      <c r="B69" s="575" t="s">
        <v>249</v>
      </c>
      <c r="C69" s="575">
        <v>4500</v>
      </c>
      <c r="D69" s="611">
        <v>4500</v>
      </c>
      <c r="E69" s="634"/>
      <c r="F69" s="634"/>
      <c r="G69" s="634"/>
      <c r="H69" s="634"/>
      <c r="I69" s="634"/>
      <c r="J69" s="634"/>
      <c r="K69" s="634"/>
      <c r="L69" s="634"/>
      <c r="M69" s="634"/>
      <c r="N69" s="634"/>
      <c r="O69" s="634"/>
      <c r="P69" s="634"/>
      <c r="Q69" s="634"/>
      <c r="R69" s="634"/>
      <c r="S69" s="634"/>
      <c r="T69" s="634"/>
      <c r="U69" s="634"/>
      <c r="V69" s="634"/>
      <c r="W69" s="634"/>
      <c r="X69" s="634"/>
      <c r="Y69" s="634"/>
      <c r="Z69" s="634"/>
      <c r="AA69" s="634"/>
      <c r="AB69" s="2"/>
    </row>
    <row r="70" spans="1:28" ht="19.5" customHeight="1">
      <c r="A70" s="7"/>
      <c r="B70" s="575" t="s">
        <v>250</v>
      </c>
      <c r="C70" s="575">
        <v>10015</v>
      </c>
      <c r="D70" s="611">
        <v>10015</v>
      </c>
      <c r="E70" s="634"/>
      <c r="F70" s="634"/>
      <c r="G70" s="634"/>
      <c r="H70" s="634"/>
      <c r="I70" s="634"/>
      <c r="J70" s="634"/>
      <c r="K70" s="634"/>
      <c r="L70" s="634"/>
      <c r="M70" s="634"/>
      <c r="N70" s="634"/>
      <c r="O70" s="634"/>
      <c r="P70" s="634"/>
      <c r="Q70" s="634"/>
      <c r="R70" s="634"/>
      <c r="S70" s="634"/>
      <c r="T70" s="634"/>
      <c r="U70" s="634"/>
      <c r="V70" s="634"/>
      <c r="W70" s="634"/>
      <c r="X70" s="634"/>
      <c r="Y70" s="634"/>
      <c r="Z70" s="634"/>
      <c r="AA70" s="634"/>
      <c r="AB70" s="2"/>
    </row>
    <row r="71" spans="1:28" ht="19.5" customHeight="1">
      <c r="A71" s="7"/>
      <c r="B71" s="575" t="s">
        <v>251</v>
      </c>
      <c r="C71" s="575">
        <v>1100</v>
      </c>
      <c r="D71" s="611">
        <v>1100</v>
      </c>
      <c r="E71" s="634"/>
      <c r="F71" s="634"/>
      <c r="G71" s="634"/>
      <c r="H71" s="634"/>
      <c r="I71" s="634"/>
      <c r="J71" s="634"/>
      <c r="K71" s="634"/>
      <c r="L71" s="634"/>
      <c r="M71" s="634"/>
      <c r="N71" s="634"/>
      <c r="O71" s="634"/>
      <c r="P71" s="634"/>
      <c r="Q71" s="634"/>
      <c r="R71" s="634"/>
      <c r="S71" s="634"/>
      <c r="T71" s="634"/>
      <c r="U71" s="634"/>
      <c r="V71" s="634"/>
      <c r="W71" s="634"/>
      <c r="X71" s="634"/>
      <c r="Y71" s="634"/>
      <c r="Z71" s="634"/>
      <c r="AA71" s="634"/>
      <c r="AB71" s="2"/>
    </row>
    <row r="72" spans="1:28" ht="19.5" customHeight="1">
      <c r="A72" s="7"/>
      <c r="B72" s="575" t="s">
        <v>252</v>
      </c>
      <c r="C72" s="575">
        <v>250</v>
      </c>
      <c r="D72" s="611">
        <v>250</v>
      </c>
      <c r="E72" s="634"/>
      <c r="F72" s="634"/>
      <c r="G72" s="634"/>
      <c r="H72" s="634"/>
      <c r="I72" s="634"/>
      <c r="J72" s="634"/>
      <c r="K72" s="634"/>
      <c r="L72" s="634"/>
      <c r="M72" s="634"/>
      <c r="N72" s="634"/>
      <c r="O72" s="634"/>
      <c r="P72" s="634"/>
      <c r="Q72" s="634"/>
      <c r="R72" s="634"/>
      <c r="S72" s="634"/>
      <c r="T72" s="634"/>
      <c r="U72" s="634"/>
      <c r="V72" s="634"/>
      <c r="W72" s="634"/>
      <c r="X72" s="634"/>
      <c r="Y72" s="634"/>
      <c r="Z72" s="634"/>
      <c r="AA72" s="634"/>
      <c r="AB72" s="2"/>
    </row>
    <row r="73" spans="1:28" ht="19.5" customHeight="1">
      <c r="A73" s="7"/>
      <c r="B73" s="575" t="s">
        <v>253</v>
      </c>
      <c r="C73" s="575">
        <v>100</v>
      </c>
      <c r="D73" s="611">
        <v>100</v>
      </c>
      <c r="E73" s="634"/>
      <c r="F73" s="634"/>
      <c r="G73" s="634"/>
      <c r="H73" s="634"/>
      <c r="I73" s="634"/>
      <c r="J73" s="634"/>
      <c r="K73" s="634"/>
      <c r="L73" s="634"/>
      <c r="M73" s="634"/>
      <c r="N73" s="634"/>
      <c r="O73" s="634"/>
      <c r="P73" s="634"/>
      <c r="Q73" s="634"/>
      <c r="R73" s="634"/>
      <c r="S73" s="634"/>
      <c r="T73" s="634"/>
      <c r="U73" s="634"/>
      <c r="V73" s="634"/>
      <c r="W73" s="634"/>
      <c r="X73" s="634"/>
      <c r="Y73" s="634"/>
      <c r="Z73" s="634"/>
      <c r="AA73" s="634"/>
      <c r="AB73" s="2"/>
    </row>
    <row r="74" spans="1:28" ht="19.5" customHeight="1">
      <c r="A74" s="7"/>
      <c r="B74" s="575" t="s">
        <v>254</v>
      </c>
      <c r="C74" s="575">
        <v>500</v>
      </c>
      <c r="D74" s="611">
        <v>500</v>
      </c>
      <c r="E74" s="634"/>
      <c r="F74" s="634"/>
      <c r="G74" s="634"/>
      <c r="H74" s="634"/>
      <c r="I74" s="634"/>
      <c r="J74" s="634"/>
      <c r="K74" s="634"/>
      <c r="L74" s="634"/>
      <c r="M74" s="634"/>
      <c r="N74" s="634"/>
      <c r="O74" s="634"/>
      <c r="P74" s="634"/>
      <c r="Q74" s="634"/>
      <c r="R74" s="634"/>
      <c r="S74" s="634"/>
      <c r="T74" s="634"/>
      <c r="U74" s="634"/>
      <c r="V74" s="634"/>
      <c r="W74" s="634"/>
      <c r="X74" s="634"/>
      <c r="Y74" s="634"/>
      <c r="Z74" s="634"/>
      <c r="AA74" s="634"/>
      <c r="AB74" s="2"/>
    </row>
    <row r="75" spans="1:28" ht="19.5" customHeight="1">
      <c r="A75" s="7"/>
      <c r="B75" s="575" t="s">
        <v>255</v>
      </c>
      <c r="C75" s="576">
        <v>250</v>
      </c>
      <c r="D75" s="619">
        <v>250</v>
      </c>
      <c r="E75" s="639"/>
      <c r="F75" s="639"/>
      <c r="G75" s="639"/>
      <c r="H75" s="639"/>
      <c r="I75" s="639"/>
      <c r="J75" s="639"/>
      <c r="K75" s="639"/>
      <c r="L75" s="639"/>
      <c r="M75" s="639"/>
      <c r="N75" s="639"/>
      <c r="O75" s="639"/>
      <c r="P75" s="639"/>
      <c r="Q75" s="639"/>
      <c r="R75" s="639"/>
      <c r="S75" s="639"/>
      <c r="T75" s="639"/>
      <c r="U75" s="639"/>
      <c r="V75" s="639"/>
      <c r="W75" s="639"/>
      <c r="X75" s="639"/>
      <c r="Y75" s="639"/>
      <c r="Z75" s="639"/>
      <c r="AA75" s="639"/>
      <c r="AB75" s="2"/>
    </row>
    <row r="76" spans="1:28" ht="19.5" customHeight="1">
      <c r="A76" s="7"/>
      <c r="B76" s="575" t="s">
        <v>256</v>
      </c>
      <c r="C76" s="575">
        <v>100</v>
      </c>
      <c r="D76" s="611">
        <v>100</v>
      </c>
      <c r="E76" s="634"/>
      <c r="F76" s="634"/>
      <c r="G76" s="634"/>
      <c r="H76" s="634"/>
      <c r="I76" s="634"/>
      <c r="J76" s="634"/>
      <c r="K76" s="634"/>
      <c r="L76" s="634"/>
      <c r="M76" s="634"/>
      <c r="N76" s="634"/>
      <c r="O76" s="634"/>
      <c r="P76" s="634"/>
      <c r="Q76" s="634"/>
      <c r="R76" s="634"/>
      <c r="S76" s="634"/>
      <c r="T76" s="634"/>
      <c r="U76" s="634"/>
      <c r="V76" s="634"/>
      <c r="W76" s="634"/>
      <c r="X76" s="634"/>
      <c r="Y76" s="634"/>
      <c r="Z76" s="634"/>
      <c r="AA76" s="634"/>
      <c r="AB76" s="2"/>
    </row>
    <row r="77" spans="1:28" ht="19.5" customHeight="1">
      <c r="A77" s="7"/>
      <c r="B77" s="575" t="s">
        <v>146</v>
      </c>
      <c r="C77" s="575">
        <v>1300</v>
      </c>
      <c r="D77" s="611">
        <v>1300</v>
      </c>
      <c r="E77" s="634"/>
      <c r="F77" s="634"/>
      <c r="G77" s="634"/>
      <c r="H77" s="634"/>
      <c r="I77" s="634"/>
      <c r="J77" s="634"/>
      <c r="K77" s="634"/>
      <c r="L77" s="634"/>
      <c r="M77" s="634"/>
      <c r="N77" s="634"/>
      <c r="O77" s="634"/>
      <c r="P77" s="634"/>
      <c r="Q77" s="634"/>
      <c r="R77" s="634"/>
      <c r="S77" s="634"/>
      <c r="T77" s="634"/>
      <c r="U77" s="634"/>
      <c r="V77" s="634"/>
      <c r="W77" s="634"/>
      <c r="X77" s="634"/>
      <c r="Y77" s="634"/>
      <c r="Z77" s="634"/>
      <c r="AA77" s="634"/>
      <c r="AB77" s="2"/>
    </row>
    <row r="78" spans="1:28" ht="19.5" customHeight="1">
      <c r="A78" s="7"/>
      <c r="B78" s="575" t="s">
        <v>257</v>
      </c>
      <c r="C78" s="575">
        <v>100</v>
      </c>
      <c r="D78" s="611">
        <v>100</v>
      </c>
      <c r="E78" s="634"/>
      <c r="F78" s="634"/>
      <c r="G78" s="634"/>
      <c r="H78" s="634"/>
      <c r="I78" s="634"/>
      <c r="J78" s="634"/>
      <c r="K78" s="634"/>
      <c r="L78" s="634"/>
      <c r="M78" s="634"/>
      <c r="N78" s="634"/>
      <c r="O78" s="634"/>
      <c r="P78" s="634"/>
      <c r="Q78" s="634"/>
      <c r="R78" s="634"/>
      <c r="S78" s="634"/>
      <c r="T78" s="634"/>
      <c r="U78" s="634"/>
      <c r="V78" s="634"/>
      <c r="W78" s="634"/>
      <c r="X78" s="634"/>
      <c r="Y78" s="634"/>
      <c r="Z78" s="634"/>
      <c r="AA78" s="634"/>
      <c r="AB78" s="2"/>
    </row>
    <row r="79" spans="1:28" ht="19.5" customHeight="1">
      <c r="A79" s="7">
        <v>35</v>
      </c>
      <c r="B79" s="575" t="s">
        <v>184</v>
      </c>
      <c r="C79" s="575">
        <v>139076</v>
      </c>
      <c r="D79" s="662">
        <f>'11.sz. melléklet ált. és céltar'!D18:E18</f>
        <v>133787</v>
      </c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2"/>
    </row>
    <row r="80" spans="1:28" ht="19.5" customHeight="1">
      <c r="A80" s="7">
        <v>36</v>
      </c>
      <c r="B80" s="574" t="s">
        <v>449</v>
      </c>
      <c r="C80" s="574">
        <f>C49+C50+C51+C79</f>
        <v>680980</v>
      </c>
      <c r="D80" s="618">
        <f>D49+D50+D51+D79</f>
        <v>682294</v>
      </c>
      <c r="E80" s="638"/>
      <c r="F80" s="638"/>
      <c r="G80" s="638"/>
      <c r="H80" s="638"/>
      <c r="I80" s="638"/>
      <c r="J80" s="638"/>
      <c r="K80" s="638"/>
      <c r="L80" s="638"/>
      <c r="M80" s="638"/>
      <c r="N80" s="638"/>
      <c r="O80" s="638"/>
      <c r="P80" s="638"/>
      <c r="Q80" s="638"/>
      <c r="R80" s="638"/>
      <c r="S80" s="638"/>
      <c r="T80" s="638"/>
      <c r="U80" s="638"/>
      <c r="V80" s="638"/>
      <c r="W80" s="638"/>
      <c r="X80" s="638"/>
      <c r="Y80" s="638"/>
      <c r="Z80" s="638"/>
      <c r="AA80" s="638"/>
      <c r="AB80" s="2"/>
    </row>
    <row r="81" spans="1:28" ht="19.5" customHeight="1">
      <c r="A81" s="7">
        <v>37</v>
      </c>
      <c r="B81" s="620" t="s">
        <v>233</v>
      </c>
      <c r="C81" s="621">
        <f>'6.  beruházás'!C13+'6.  beruházás'!C23+'6.  beruházás'!C43</f>
        <v>1931771</v>
      </c>
      <c r="D81" s="653">
        <f>'6.  beruházás'!D13+'6.  beruházás'!D23+'6.  beruházás'!D43</f>
        <v>1931771</v>
      </c>
      <c r="E81" s="640"/>
      <c r="F81" s="640"/>
      <c r="G81" s="640"/>
      <c r="H81" s="640"/>
      <c r="I81" s="640"/>
      <c r="J81" s="640"/>
      <c r="K81" s="640"/>
      <c r="L81" s="640"/>
      <c r="M81" s="640"/>
      <c r="N81" s="640"/>
      <c r="O81" s="640"/>
      <c r="P81" s="640"/>
      <c r="Q81" s="640"/>
      <c r="R81" s="640"/>
      <c r="S81" s="640"/>
      <c r="T81" s="640"/>
      <c r="U81" s="640"/>
      <c r="V81" s="640"/>
      <c r="W81" s="640"/>
      <c r="X81" s="640"/>
      <c r="Y81" s="640"/>
      <c r="Z81" s="640"/>
      <c r="AA81" s="640"/>
      <c r="AB81" s="2"/>
    </row>
    <row r="82" spans="1:28" ht="19.5" customHeight="1">
      <c r="A82" s="7">
        <v>38</v>
      </c>
      <c r="B82" s="620" t="s">
        <v>360</v>
      </c>
      <c r="C82" s="621">
        <v>1600</v>
      </c>
      <c r="D82" s="653">
        <v>1600</v>
      </c>
      <c r="E82" s="640"/>
      <c r="F82" s="640"/>
      <c r="G82" s="640"/>
      <c r="H82" s="640"/>
      <c r="I82" s="640"/>
      <c r="J82" s="640"/>
      <c r="K82" s="640"/>
      <c r="L82" s="640"/>
      <c r="M82" s="640"/>
      <c r="N82" s="640"/>
      <c r="O82" s="640"/>
      <c r="P82" s="640"/>
      <c r="Q82" s="640"/>
      <c r="R82" s="640"/>
      <c r="S82" s="640"/>
      <c r="T82" s="640"/>
      <c r="U82" s="640"/>
      <c r="V82" s="640"/>
      <c r="W82" s="640"/>
      <c r="X82" s="640"/>
      <c r="Y82" s="640"/>
      <c r="Z82" s="640"/>
      <c r="AA82" s="640"/>
      <c r="AB82" s="2"/>
    </row>
    <row r="83" spans="1:28" s="4" customFormat="1" ht="19.5" customHeight="1">
      <c r="A83" s="7">
        <v>39</v>
      </c>
      <c r="B83" s="609" t="s">
        <v>185</v>
      </c>
      <c r="C83" s="609">
        <v>10500</v>
      </c>
      <c r="D83" s="654">
        <v>10500</v>
      </c>
      <c r="E83" s="633"/>
      <c r="F83" s="633"/>
      <c r="G83" s="633"/>
      <c r="H83" s="633"/>
      <c r="I83" s="633"/>
      <c r="J83" s="633"/>
      <c r="K83" s="633"/>
      <c r="L83" s="633"/>
      <c r="M83" s="633"/>
      <c r="N83" s="633"/>
      <c r="O83" s="633"/>
      <c r="P83" s="633"/>
      <c r="Q83" s="633"/>
      <c r="R83" s="633"/>
      <c r="S83" s="633"/>
      <c r="T83" s="633"/>
      <c r="U83" s="633"/>
      <c r="V83" s="633"/>
      <c r="W83" s="633"/>
      <c r="X83" s="633"/>
      <c r="Y83" s="633"/>
      <c r="Z83" s="633"/>
      <c r="AA83" s="633"/>
      <c r="AB83" s="389"/>
    </row>
    <row r="84" spans="1:28" s="4" customFormat="1" ht="19.5" customHeight="1">
      <c r="A84" s="7">
        <v>40</v>
      </c>
      <c r="B84" s="622" t="s">
        <v>15</v>
      </c>
      <c r="C84" s="644">
        <f>C81+C82+C83</f>
        <v>1943871</v>
      </c>
      <c r="D84" s="655">
        <f>D81+D82+D83</f>
        <v>1943871</v>
      </c>
      <c r="E84" s="602"/>
      <c r="F84" s="602"/>
      <c r="G84" s="602"/>
      <c r="H84" s="602"/>
      <c r="I84" s="602"/>
      <c r="J84" s="602"/>
      <c r="K84" s="602"/>
      <c r="L84" s="602"/>
      <c r="M84" s="602"/>
      <c r="N84" s="602"/>
      <c r="O84" s="602"/>
      <c r="P84" s="602"/>
      <c r="Q84" s="602"/>
      <c r="R84" s="602"/>
      <c r="S84" s="602"/>
      <c r="T84" s="602"/>
      <c r="U84" s="602"/>
      <c r="V84" s="602"/>
      <c r="W84" s="602"/>
      <c r="X84" s="602"/>
      <c r="Y84" s="602"/>
      <c r="Z84" s="602"/>
      <c r="AA84" s="602"/>
      <c r="AB84" s="389"/>
    </row>
    <row r="85" spans="1:28" ht="29.25" customHeight="1">
      <c r="A85" s="7">
        <v>41</v>
      </c>
      <c r="B85" s="574" t="s">
        <v>236</v>
      </c>
      <c r="C85" s="647">
        <f>'7.  felújítás (2)'!C22</f>
        <v>622254</v>
      </c>
      <c r="D85" s="656">
        <f>'7.  felújítás (2)'!D22</f>
        <v>622254</v>
      </c>
      <c r="E85" s="638"/>
      <c r="F85" s="638"/>
      <c r="G85" s="638"/>
      <c r="H85" s="638"/>
      <c r="I85" s="638"/>
      <c r="J85" s="638"/>
      <c r="K85" s="638"/>
      <c r="L85" s="638"/>
      <c r="M85" s="638"/>
      <c r="N85" s="638"/>
      <c r="O85" s="638"/>
      <c r="P85" s="638"/>
      <c r="Q85" s="638"/>
      <c r="R85" s="638"/>
      <c r="S85" s="638"/>
      <c r="T85" s="638"/>
      <c r="U85" s="638"/>
      <c r="V85" s="638"/>
      <c r="W85" s="638"/>
      <c r="X85" s="638"/>
      <c r="Y85" s="638"/>
      <c r="Z85" s="638"/>
      <c r="AA85" s="638"/>
      <c r="AB85" s="2"/>
    </row>
    <row r="86" spans="1:28" ht="27" customHeight="1">
      <c r="A86" s="7">
        <v>42</v>
      </c>
      <c r="B86" s="575" t="s">
        <v>186</v>
      </c>
      <c r="C86" s="575">
        <v>2000</v>
      </c>
      <c r="D86" s="600">
        <v>2200</v>
      </c>
      <c r="E86" s="634"/>
      <c r="F86" s="634"/>
      <c r="G86" s="634"/>
      <c r="H86" s="634"/>
      <c r="I86" s="634"/>
      <c r="J86" s="634"/>
      <c r="K86" s="634"/>
      <c r="L86" s="634"/>
      <c r="M86" s="634"/>
      <c r="N86" s="634"/>
      <c r="O86" s="634"/>
      <c r="P86" s="634"/>
      <c r="Q86" s="634"/>
      <c r="R86" s="634"/>
      <c r="S86" s="634"/>
      <c r="T86" s="634"/>
      <c r="U86" s="634"/>
      <c r="V86" s="634"/>
      <c r="W86" s="634"/>
      <c r="X86" s="634"/>
      <c r="Y86" s="634"/>
      <c r="Z86" s="634"/>
      <c r="AA86" s="634"/>
      <c r="AB86" s="2"/>
    </row>
    <row r="87" spans="1:28" ht="27" customHeight="1">
      <c r="A87" s="7">
        <v>43</v>
      </c>
      <c r="B87" s="575" t="s">
        <v>455</v>
      </c>
      <c r="C87" s="575"/>
      <c r="D87" s="600">
        <v>12395</v>
      </c>
      <c r="E87" s="634"/>
      <c r="F87" s="634"/>
      <c r="G87" s="634"/>
      <c r="H87" s="634"/>
      <c r="I87" s="634"/>
      <c r="J87" s="634"/>
      <c r="K87" s="634"/>
      <c r="L87" s="634"/>
      <c r="M87" s="634"/>
      <c r="N87" s="634"/>
      <c r="O87" s="634"/>
      <c r="P87" s="634"/>
      <c r="Q87" s="634"/>
      <c r="R87" s="634"/>
      <c r="S87" s="634"/>
      <c r="T87" s="634"/>
      <c r="U87" s="634"/>
      <c r="V87" s="634"/>
      <c r="W87" s="634"/>
      <c r="X87" s="634"/>
      <c r="Y87" s="634"/>
      <c r="Z87" s="634"/>
      <c r="AA87" s="634"/>
      <c r="AB87" s="2"/>
    </row>
    <row r="88" spans="1:28" s="4" customFormat="1" ht="19.5" customHeight="1">
      <c r="A88" s="7">
        <v>44</v>
      </c>
      <c r="B88" s="574" t="s">
        <v>16</v>
      </c>
      <c r="C88" s="574">
        <f>C86</f>
        <v>2000</v>
      </c>
      <c r="D88" s="651">
        <f>D86+D87</f>
        <v>14595</v>
      </c>
      <c r="E88" s="638"/>
      <c r="F88" s="638"/>
      <c r="G88" s="638"/>
      <c r="H88" s="638"/>
      <c r="I88" s="638"/>
      <c r="J88" s="638"/>
      <c r="K88" s="638"/>
      <c r="L88" s="638"/>
      <c r="M88" s="638"/>
      <c r="N88" s="638"/>
      <c r="O88" s="638"/>
      <c r="P88" s="638"/>
      <c r="Q88" s="638"/>
      <c r="R88" s="638"/>
      <c r="S88" s="638"/>
      <c r="T88" s="638"/>
      <c r="U88" s="638"/>
      <c r="V88" s="638"/>
      <c r="W88" s="638"/>
      <c r="X88" s="638"/>
      <c r="Y88" s="638"/>
      <c r="Z88" s="638"/>
      <c r="AA88" s="638"/>
      <c r="AB88" s="389"/>
    </row>
    <row r="89" spans="1:28" s="4" customFormat="1" ht="19.5" customHeight="1">
      <c r="A89" s="7">
        <v>45</v>
      </c>
      <c r="B89" s="574" t="s">
        <v>451</v>
      </c>
      <c r="C89" s="574"/>
      <c r="D89" s="651">
        <v>33404</v>
      </c>
      <c r="E89" s="638"/>
      <c r="F89" s="638"/>
      <c r="G89" s="638"/>
      <c r="H89" s="638"/>
      <c r="I89" s="638"/>
      <c r="J89" s="638"/>
      <c r="K89" s="638"/>
      <c r="L89" s="638"/>
      <c r="M89" s="638"/>
      <c r="N89" s="638"/>
      <c r="O89" s="638"/>
      <c r="P89" s="638"/>
      <c r="Q89" s="638"/>
      <c r="R89" s="638"/>
      <c r="S89" s="638"/>
      <c r="T89" s="638"/>
      <c r="U89" s="638"/>
      <c r="V89" s="638"/>
      <c r="W89" s="638"/>
      <c r="X89" s="638"/>
      <c r="Y89" s="638"/>
      <c r="Z89" s="638"/>
      <c r="AA89" s="638"/>
      <c r="AB89" s="389"/>
    </row>
    <row r="90" spans="1:28" s="4" customFormat="1" ht="19.5" customHeight="1">
      <c r="A90" s="7">
        <v>46</v>
      </c>
      <c r="B90" s="574" t="s">
        <v>452</v>
      </c>
      <c r="C90" s="574"/>
      <c r="D90" s="651">
        <v>138820</v>
      </c>
      <c r="E90" s="638"/>
      <c r="F90" s="638"/>
      <c r="G90" s="638"/>
      <c r="H90" s="638"/>
      <c r="I90" s="638"/>
      <c r="J90" s="638"/>
      <c r="K90" s="638"/>
      <c r="L90" s="638"/>
      <c r="M90" s="638"/>
      <c r="N90" s="638"/>
      <c r="O90" s="638"/>
      <c r="P90" s="638"/>
      <c r="Q90" s="638"/>
      <c r="R90" s="638"/>
      <c r="S90" s="638"/>
      <c r="T90" s="638"/>
      <c r="U90" s="638"/>
      <c r="V90" s="638"/>
      <c r="W90" s="638"/>
      <c r="X90" s="638"/>
      <c r="Y90" s="638"/>
      <c r="Z90" s="638"/>
      <c r="AA90" s="638"/>
      <c r="AB90" s="389"/>
    </row>
    <row r="91" spans="1:28" s="4" customFormat="1" ht="19.5" customHeight="1">
      <c r="A91" s="7">
        <v>47</v>
      </c>
      <c r="B91" s="574" t="s">
        <v>453</v>
      </c>
      <c r="C91" s="574"/>
      <c r="D91" s="651">
        <f>D89+D90</f>
        <v>172224</v>
      </c>
      <c r="E91" s="638"/>
      <c r="F91" s="638"/>
      <c r="G91" s="638"/>
      <c r="H91" s="638"/>
      <c r="I91" s="638"/>
      <c r="J91" s="638"/>
      <c r="K91" s="638"/>
      <c r="L91" s="638"/>
      <c r="M91" s="638"/>
      <c r="N91" s="638"/>
      <c r="O91" s="638"/>
      <c r="P91" s="638"/>
      <c r="Q91" s="638"/>
      <c r="R91" s="638"/>
      <c r="S91" s="638"/>
      <c r="T91" s="638"/>
      <c r="U91" s="638"/>
      <c r="V91" s="638"/>
      <c r="W91" s="638"/>
      <c r="X91" s="638"/>
      <c r="Y91" s="638"/>
      <c r="Z91" s="638"/>
      <c r="AA91" s="638"/>
      <c r="AB91" s="389"/>
    </row>
    <row r="92" spans="1:28" ht="24.75" customHeight="1">
      <c r="A92" s="7">
        <v>48</v>
      </c>
      <c r="B92" s="622" t="s">
        <v>454</v>
      </c>
      <c r="C92" s="644">
        <f>C5+C6+C28+C48+C80+C84+C85+C88</f>
        <v>3863350</v>
      </c>
      <c r="D92" s="655">
        <f>D5+D6+D28+D48+D80+D84+D85+D88+D91</f>
        <v>4078396</v>
      </c>
      <c r="E92" s="602"/>
      <c r="F92" s="602"/>
      <c r="G92" s="602"/>
      <c r="H92" s="602"/>
      <c r="I92" s="602"/>
      <c r="J92" s="602"/>
      <c r="K92" s="602"/>
      <c r="L92" s="602"/>
      <c r="M92" s="602"/>
      <c r="N92" s="602"/>
      <c r="O92" s="602"/>
      <c r="P92" s="602"/>
      <c r="Q92" s="602"/>
      <c r="R92" s="602"/>
      <c r="S92" s="602"/>
      <c r="T92" s="602"/>
      <c r="U92" s="602"/>
      <c r="V92" s="602"/>
      <c r="W92" s="602"/>
      <c r="X92" s="602"/>
      <c r="Y92" s="602"/>
      <c r="Z92" s="602"/>
      <c r="AA92" s="602"/>
      <c r="AB92" s="2"/>
    </row>
    <row r="93" spans="1:28" ht="24.75" customHeight="1">
      <c r="A93" s="7">
        <v>48</v>
      </c>
      <c r="B93" s="623" t="s">
        <v>219</v>
      </c>
      <c r="C93" s="646">
        <f>'3.Intézményi bevételek'!D13</f>
        <v>716153</v>
      </c>
      <c r="D93" s="657">
        <v>722871</v>
      </c>
      <c r="E93" s="641"/>
      <c r="F93" s="641"/>
      <c r="G93" s="641"/>
      <c r="H93" s="641"/>
      <c r="I93" s="641"/>
      <c r="J93" s="641"/>
      <c r="K93" s="641"/>
      <c r="L93" s="641"/>
      <c r="M93" s="641"/>
      <c r="N93" s="641"/>
      <c r="O93" s="641"/>
      <c r="P93" s="641"/>
      <c r="Q93" s="641"/>
      <c r="R93" s="641"/>
      <c r="S93" s="641"/>
      <c r="T93" s="641"/>
      <c r="U93" s="641"/>
      <c r="V93" s="641"/>
      <c r="W93" s="641"/>
      <c r="X93" s="641"/>
      <c r="Y93" s="641"/>
      <c r="Z93" s="641"/>
      <c r="AA93" s="641"/>
      <c r="AB93" s="2"/>
    </row>
    <row r="94" spans="1:28" ht="12.75" customHeight="1">
      <c r="A94" s="676">
        <v>49</v>
      </c>
      <c r="B94" s="624" t="s">
        <v>17</v>
      </c>
      <c r="C94" s="645">
        <f>C92+C93</f>
        <v>4579503</v>
      </c>
      <c r="D94" s="658">
        <f>D92+D93</f>
        <v>4801267</v>
      </c>
      <c r="E94" s="601"/>
      <c r="F94" s="601"/>
      <c r="G94" s="601"/>
      <c r="H94" s="601"/>
      <c r="I94" s="601"/>
      <c r="J94" s="601"/>
      <c r="K94" s="601"/>
      <c r="L94" s="601"/>
      <c r="M94" s="601"/>
      <c r="N94" s="601"/>
      <c r="O94" s="601"/>
      <c r="P94" s="601"/>
      <c r="Q94" s="601"/>
      <c r="R94" s="601"/>
      <c r="S94" s="601"/>
      <c r="T94" s="601"/>
      <c r="U94" s="601"/>
      <c r="V94" s="601"/>
      <c r="W94" s="601"/>
      <c r="X94" s="601"/>
      <c r="Y94" s="601"/>
      <c r="Z94" s="601"/>
      <c r="AA94" s="601"/>
      <c r="AB94" s="2"/>
    </row>
    <row r="95" spans="1:28" ht="28.5" customHeight="1">
      <c r="A95" s="676"/>
      <c r="B95" s="625"/>
      <c r="C95" s="625"/>
      <c r="D95" s="626"/>
      <c r="E95" s="601"/>
      <c r="F95" s="601"/>
      <c r="G95" s="601"/>
      <c r="H95" s="601"/>
      <c r="I95" s="601"/>
      <c r="J95" s="601"/>
      <c r="K95" s="601"/>
      <c r="L95" s="601"/>
      <c r="M95" s="601"/>
      <c r="N95" s="601"/>
      <c r="O95" s="601"/>
      <c r="P95" s="601"/>
      <c r="Q95" s="601"/>
      <c r="R95" s="601"/>
      <c r="S95" s="601"/>
      <c r="T95" s="601"/>
      <c r="U95" s="601"/>
      <c r="V95" s="601"/>
      <c r="W95" s="601"/>
      <c r="X95" s="601"/>
      <c r="Y95" s="601"/>
      <c r="Z95" s="601"/>
      <c r="AA95" s="601"/>
      <c r="AB95" s="2"/>
    </row>
    <row r="96" spans="1:28" ht="13.5" thickBot="1">
      <c r="A96" s="677"/>
      <c r="B96" s="627"/>
      <c r="C96" s="627"/>
      <c r="D96" s="628"/>
      <c r="E96" s="601"/>
      <c r="F96" s="601"/>
      <c r="G96" s="601"/>
      <c r="H96" s="601"/>
      <c r="I96" s="601"/>
      <c r="J96" s="601"/>
      <c r="K96" s="601"/>
      <c r="L96" s="601"/>
      <c r="M96" s="601"/>
      <c r="N96" s="601"/>
      <c r="O96" s="601"/>
      <c r="P96" s="601"/>
      <c r="Q96" s="601"/>
      <c r="R96" s="601"/>
      <c r="S96" s="601"/>
      <c r="T96" s="601"/>
      <c r="U96" s="601"/>
      <c r="V96" s="601"/>
      <c r="W96" s="601"/>
      <c r="X96" s="601"/>
      <c r="Y96" s="601"/>
      <c r="Z96" s="601"/>
      <c r="AA96" s="601"/>
      <c r="AB96" s="2"/>
    </row>
    <row r="97" spans="2:27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</sheetData>
  <sheetProtection/>
  <mergeCells count="4">
    <mergeCell ref="A94:A96"/>
    <mergeCell ref="AJ7:AM7"/>
    <mergeCell ref="A2:D2"/>
    <mergeCell ref="A1:D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63"/>
  <sheetViews>
    <sheetView workbookViewId="0" topLeftCell="A1">
      <selection activeCell="A1" sqref="A1:G1"/>
    </sheetView>
  </sheetViews>
  <sheetFormatPr defaultColWidth="9.00390625" defaultRowHeight="12.75"/>
  <cols>
    <col min="1" max="1" width="4.75390625" style="11" customWidth="1"/>
    <col min="2" max="2" width="35.75390625" style="11" customWidth="1"/>
    <col min="3" max="6" width="12.75390625" style="11" customWidth="1"/>
    <col min="7" max="7" width="17.125" style="84" customWidth="1"/>
    <col min="8" max="8" width="18.00390625" style="15" customWidth="1"/>
    <col min="9" max="16384" width="9.125" style="11" customWidth="1"/>
  </cols>
  <sheetData>
    <row r="1" spans="1:7" ht="17.25" thickBot="1">
      <c r="A1" s="673" t="s">
        <v>475</v>
      </c>
      <c r="B1" s="673"/>
      <c r="C1" s="673"/>
      <c r="D1" s="673"/>
      <c r="E1" s="673"/>
      <c r="F1" s="673"/>
      <c r="G1" s="673"/>
    </row>
    <row r="2" spans="1:7" ht="41.25" customHeight="1" thickBot="1">
      <c r="A2" s="16" t="s">
        <v>270</v>
      </c>
      <c r="B2" s="17" t="s">
        <v>271</v>
      </c>
      <c r="C2" s="497" t="s">
        <v>272</v>
      </c>
      <c r="D2" s="497" t="s">
        <v>429</v>
      </c>
      <c r="E2" s="497" t="s">
        <v>273</v>
      </c>
      <c r="F2" s="497" t="s">
        <v>274</v>
      </c>
      <c r="G2" s="498" t="s">
        <v>275</v>
      </c>
    </row>
    <row r="3" spans="1:7" ht="15" customHeight="1" thickBot="1">
      <c r="A3" s="19"/>
      <c r="B3" s="20"/>
      <c r="C3" s="20"/>
      <c r="D3" s="20"/>
      <c r="E3" s="20"/>
      <c r="F3" s="20"/>
      <c r="G3" s="21" t="s">
        <v>276</v>
      </c>
    </row>
    <row r="4" spans="1:7" ht="25.5" customHeight="1" thickBot="1">
      <c r="A4" s="22" t="s">
        <v>277</v>
      </c>
      <c r="B4" s="679" t="s">
        <v>278</v>
      </c>
      <c r="C4" s="679"/>
      <c r="D4" s="679"/>
      <c r="E4" s="679"/>
      <c r="F4" s="679"/>
      <c r="G4" s="674"/>
    </row>
    <row r="5" spans="1:10" s="28" customFormat="1" ht="37.5" customHeight="1">
      <c r="A5" s="23" t="s">
        <v>188</v>
      </c>
      <c r="B5" s="24" t="s">
        <v>279</v>
      </c>
      <c r="C5" s="25">
        <v>480</v>
      </c>
      <c r="D5" s="25">
        <v>480</v>
      </c>
      <c r="E5" s="25">
        <v>480</v>
      </c>
      <c r="F5" s="25"/>
      <c r="G5" s="26"/>
      <c r="H5" s="675"/>
      <c r="I5" s="710"/>
      <c r="J5" s="710"/>
    </row>
    <row r="6" spans="1:10" s="28" customFormat="1" ht="18.75" customHeight="1">
      <c r="A6" s="23" t="s">
        <v>189</v>
      </c>
      <c r="B6" s="24" t="s">
        <v>280</v>
      </c>
      <c r="C6" s="25">
        <v>450</v>
      </c>
      <c r="D6" s="25">
        <v>450</v>
      </c>
      <c r="E6" s="25">
        <v>450</v>
      </c>
      <c r="F6" s="25"/>
      <c r="G6" s="26"/>
      <c r="H6" s="29"/>
      <c r="I6" s="27"/>
      <c r="J6" s="27"/>
    </row>
    <row r="7" spans="1:10" s="28" customFormat="1" ht="25.5">
      <c r="A7" s="23" t="s">
        <v>190</v>
      </c>
      <c r="B7" s="24" t="s">
        <v>281</v>
      </c>
      <c r="C7" s="25">
        <v>4200</v>
      </c>
      <c r="D7" s="25">
        <v>4200</v>
      </c>
      <c r="E7" s="25">
        <v>4200</v>
      </c>
      <c r="F7" s="25"/>
      <c r="G7" s="26"/>
      <c r="H7" s="29"/>
      <c r="I7" s="27"/>
      <c r="J7" s="27"/>
    </row>
    <row r="8" spans="1:10" s="28" customFormat="1" ht="37.5" customHeight="1">
      <c r="A8" s="23" t="s">
        <v>187</v>
      </c>
      <c r="B8" s="24" t="s">
        <v>282</v>
      </c>
      <c r="C8" s="25">
        <v>3810</v>
      </c>
      <c r="D8" s="25">
        <v>3810</v>
      </c>
      <c r="E8" s="25">
        <v>3810</v>
      </c>
      <c r="F8" s="25"/>
      <c r="G8" s="26"/>
      <c r="H8" s="29"/>
      <c r="I8" s="27"/>
      <c r="J8" s="27"/>
    </row>
    <row r="9" spans="1:10" s="28" customFormat="1" ht="24.75" customHeight="1">
      <c r="A9" s="23" t="s">
        <v>222</v>
      </c>
      <c r="B9" s="24" t="s">
        <v>283</v>
      </c>
      <c r="C9" s="25">
        <v>1000</v>
      </c>
      <c r="D9" s="25">
        <v>1000</v>
      </c>
      <c r="E9" s="25">
        <v>1000</v>
      </c>
      <c r="F9" s="25"/>
      <c r="G9" s="26"/>
      <c r="H9" s="29"/>
      <c r="I9" s="27"/>
      <c r="J9" s="27"/>
    </row>
    <row r="10" spans="1:8" s="34" customFormat="1" ht="63.75">
      <c r="A10" s="23" t="s">
        <v>223</v>
      </c>
      <c r="B10" s="30" t="s">
        <v>284</v>
      </c>
      <c r="C10" s="31">
        <v>1582938</v>
      </c>
      <c r="D10" s="31">
        <v>1582938</v>
      </c>
      <c r="E10" s="31">
        <f>D10-F10</f>
        <v>4737</v>
      </c>
      <c r="F10" s="31">
        <v>1578201</v>
      </c>
      <c r="G10" s="32" t="s">
        <v>285</v>
      </c>
      <c r="H10" s="33"/>
    </row>
    <row r="11" spans="1:8" s="28" customFormat="1" ht="16.5">
      <c r="A11" s="52" t="s">
        <v>224</v>
      </c>
      <c r="B11" s="59" t="s">
        <v>286</v>
      </c>
      <c r="C11" s="73">
        <v>4000</v>
      </c>
      <c r="D11" s="73">
        <v>4000</v>
      </c>
      <c r="E11" s="73">
        <v>4000</v>
      </c>
      <c r="F11" s="73"/>
      <c r="G11" s="74"/>
      <c r="H11" s="36"/>
    </row>
    <row r="12" spans="1:8" s="28" customFormat="1" ht="17.25" thickBot="1">
      <c r="A12" s="474" t="s">
        <v>412</v>
      </c>
      <c r="B12" s="475" t="s">
        <v>413</v>
      </c>
      <c r="C12" s="124">
        <v>4000</v>
      </c>
      <c r="D12" s="124">
        <v>4000</v>
      </c>
      <c r="E12" s="124">
        <v>4000</v>
      </c>
      <c r="F12" s="124"/>
      <c r="G12" s="35"/>
      <c r="H12" s="36"/>
    </row>
    <row r="13" spans="1:7" ht="19.5" customHeight="1" thickBot="1">
      <c r="A13" s="37"/>
      <c r="B13" s="38" t="s">
        <v>287</v>
      </c>
      <c r="C13" s="39">
        <f>SUM(C5:C12)</f>
        <v>1600878</v>
      </c>
      <c r="D13" s="39">
        <f>SUM(D5:D12)</f>
        <v>1600878</v>
      </c>
      <c r="E13" s="39">
        <f>SUM(E5:E12)</f>
        <v>22677</v>
      </c>
      <c r="F13" s="39">
        <f>SUM(F5:F11)</f>
        <v>1578201</v>
      </c>
      <c r="G13" s="40"/>
    </row>
    <row r="14" spans="1:7" ht="15.75" customHeight="1" thickBot="1">
      <c r="A14" s="185"/>
      <c r="B14" s="186"/>
      <c r="C14" s="187"/>
      <c r="D14" s="187"/>
      <c r="E14" s="187"/>
      <c r="F14" s="187"/>
      <c r="G14" s="188"/>
    </row>
    <row r="15" spans="1:8" s="43" customFormat="1" ht="42" customHeight="1" thickBot="1">
      <c r="A15" s="41" t="s">
        <v>270</v>
      </c>
      <c r="B15" s="42" t="s">
        <v>271</v>
      </c>
      <c r="C15" s="497" t="s">
        <v>272</v>
      </c>
      <c r="D15" s="497" t="s">
        <v>427</v>
      </c>
      <c r="E15" s="497" t="s">
        <v>288</v>
      </c>
      <c r="F15" s="497" t="s">
        <v>274</v>
      </c>
      <c r="G15" s="498" t="s">
        <v>275</v>
      </c>
      <c r="H15" s="15"/>
    </row>
    <row r="16" spans="1:7" ht="15" customHeight="1" thickBot="1">
      <c r="A16" s="44"/>
      <c r="B16" s="45"/>
      <c r="C16" s="45"/>
      <c r="D16" s="45"/>
      <c r="E16" s="45"/>
      <c r="F16" s="45"/>
      <c r="G16" s="21" t="s">
        <v>276</v>
      </c>
    </row>
    <row r="17" spans="1:7" ht="18.75" customHeight="1" thickBot="1">
      <c r="A17" s="46" t="s">
        <v>289</v>
      </c>
      <c r="B17" s="711" t="s">
        <v>290</v>
      </c>
      <c r="C17" s="711"/>
      <c r="D17" s="711"/>
      <c r="E17" s="711"/>
      <c r="F17" s="711"/>
      <c r="G17" s="712"/>
    </row>
    <row r="18" spans="1:7" ht="42" customHeight="1">
      <c r="A18" s="47" t="s">
        <v>188</v>
      </c>
      <c r="B18" s="48" t="s">
        <v>436</v>
      </c>
      <c r="C18" s="49">
        <v>9500</v>
      </c>
      <c r="D18" s="49">
        <v>9500</v>
      </c>
      <c r="E18" s="50">
        <v>4750</v>
      </c>
      <c r="F18" s="50">
        <v>4750</v>
      </c>
      <c r="G18" s="51"/>
    </row>
    <row r="19" spans="1:8" s="58" customFormat="1" ht="51">
      <c r="A19" s="52" t="s">
        <v>189</v>
      </c>
      <c r="B19" s="53" t="s">
        <v>291</v>
      </c>
      <c r="C19" s="54">
        <v>233923</v>
      </c>
      <c r="D19" s="54">
        <v>233923</v>
      </c>
      <c r="E19" s="55">
        <f>C19-F19</f>
        <v>45295</v>
      </c>
      <c r="F19" s="55">
        <v>188628</v>
      </c>
      <c r="G19" s="56" t="s">
        <v>370</v>
      </c>
      <c r="H19" s="57"/>
    </row>
    <row r="20" spans="1:8" s="58" customFormat="1" ht="25.5">
      <c r="A20" s="47" t="s">
        <v>190</v>
      </c>
      <c r="B20" s="53" t="s">
        <v>292</v>
      </c>
      <c r="C20" s="54">
        <v>650</v>
      </c>
      <c r="D20" s="54">
        <v>650</v>
      </c>
      <c r="E20" s="55">
        <v>650</v>
      </c>
      <c r="F20" s="55">
        <v>0</v>
      </c>
      <c r="G20" s="26"/>
      <c r="H20" s="57"/>
    </row>
    <row r="21" spans="1:7" ht="25.5">
      <c r="A21" s="47" t="s">
        <v>187</v>
      </c>
      <c r="B21" s="24" t="s">
        <v>420</v>
      </c>
      <c r="C21" s="49">
        <v>1000</v>
      </c>
      <c r="D21" s="49">
        <v>1000</v>
      </c>
      <c r="E21" s="50">
        <v>1000</v>
      </c>
      <c r="F21" s="50">
        <v>0</v>
      </c>
      <c r="G21" s="26"/>
    </row>
    <row r="22" spans="1:7" ht="39" thickBot="1">
      <c r="A22" s="47" t="s">
        <v>222</v>
      </c>
      <c r="B22" s="59" t="s">
        <v>293</v>
      </c>
      <c r="C22" s="49">
        <v>400</v>
      </c>
      <c r="D22" s="49">
        <v>400</v>
      </c>
      <c r="E22" s="50">
        <v>400</v>
      </c>
      <c r="F22" s="50">
        <v>0</v>
      </c>
      <c r="G22" s="26"/>
    </row>
    <row r="23" spans="1:7" ht="19.5" customHeight="1" thickBot="1">
      <c r="A23" s="60"/>
      <c r="B23" s="61" t="s">
        <v>287</v>
      </c>
      <c r="C23" s="62">
        <f>SUM(C18:C22)</f>
        <v>245473</v>
      </c>
      <c r="D23" s="62">
        <f>SUM(D18:D22)</f>
        <v>245473</v>
      </c>
      <c r="E23" s="62">
        <f>SUM(E18:E22)</f>
        <v>52095</v>
      </c>
      <c r="F23" s="62">
        <f>SUM(F18:F22)</f>
        <v>193378</v>
      </c>
      <c r="G23" s="40"/>
    </row>
    <row r="24" spans="1:8" s="43" customFormat="1" ht="41.25" customHeight="1" thickBot="1">
      <c r="A24" s="41" t="s">
        <v>270</v>
      </c>
      <c r="B24" s="42" t="s">
        <v>271</v>
      </c>
      <c r="C24" s="497" t="s">
        <v>272</v>
      </c>
      <c r="D24" s="497" t="s">
        <v>427</v>
      </c>
      <c r="E24" s="497" t="s">
        <v>288</v>
      </c>
      <c r="F24" s="497" t="s">
        <v>274</v>
      </c>
      <c r="G24" s="498" t="s">
        <v>275</v>
      </c>
      <c r="H24" s="15"/>
    </row>
    <row r="25" spans="1:7" ht="15" customHeight="1" thickBot="1">
      <c r="A25" s="64"/>
      <c r="B25" s="65"/>
      <c r="C25" s="66"/>
      <c r="D25" s="66"/>
      <c r="E25" s="66"/>
      <c r="F25" s="66"/>
      <c r="G25" s="21" t="s">
        <v>276</v>
      </c>
    </row>
    <row r="26" spans="1:7" ht="27.75" customHeight="1" thickBot="1">
      <c r="A26" s="22" t="s">
        <v>294</v>
      </c>
      <c r="B26" s="679" t="s">
        <v>295</v>
      </c>
      <c r="C26" s="680"/>
      <c r="D26" s="680"/>
      <c r="E26" s="680"/>
      <c r="F26" s="680"/>
      <c r="G26" s="681"/>
    </row>
    <row r="27" spans="1:8" ht="30" customHeight="1">
      <c r="A27" s="67" t="s">
        <v>188</v>
      </c>
      <c r="B27" s="68" t="s">
        <v>323</v>
      </c>
      <c r="C27" s="69">
        <v>1000</v>
      </c>
      <c r="D27" s="69">
        <v>1000</v>
      </c>
      <c r="E27" s="69">
        <v>1000</v>
      </c>
      <c r="F27" s="70">
        <v>0</v>
      </c>
      <c r="G27" s="26"/>
      <c r="H27" s="71"/>
    </row>
    <row r="28" spans="1:8" ht="20.25" customHeight="1">
      <c r="A28" s="67" t="s">
        <v>189</v>
      </c>
      <c r="B28" s="72" t="s">
        <v>296</v>
      </c>
      <c r="C28" s="73">
        <v>2000</v>
      </c>
      <c r="D28" s="73">
        <v>2000</v>
      </c>
      <c r="E28" s="73">
        <v>2000</v>
      </c>
      <c r="F28" s="55">
        <v>0</v>
      </c>
      <c r="G28" s="26"/>
      <c r="H28" s="71"/>
    </row>
    <row r="29" spans="1:8" ht="38.25">
      <c r="A29" s="67" t="s">
        <v>190</v>
      </c>
      <c r="B29" s="72" t="s">
        <v>421</v>
      </c>
      <c r="C29" s="73">
        <v>1800</v>
      </c>
      <c r="D29" s="73">
        <v>1800</v>
      </c>
      <c r="E29" s="73">
        <v>1800</v>
      </c>
      <c r="F29" s="55">
        <v>0</v>
      </c>
      <c r="G29" s="74"/>
      <c r="H29" s="71"/>
    </row>
    <row r="30" spans="1:8" ht="45" customHeight="1">
      <c r="A30" s="67" t="s">
        <v>187</v>
      </c>
      <c r="B30" s="72" t="s">
        <v>297</v>
      </c>
      <c r="C30" s="73">
        <v>49830</v>
      </c>
      <c r="D30" s="73">
        <v>49830</v>
      </c>
      <c r="E30" s="73">
        <v>7475</v>
      </c>
      <c r="F30" s="55">
        <v>42355</v>
      </c>
      <c r="G30" s="74" t="s">
        <v>371</v>
      </c>
      <c r="H30" s="71"/>
    </row>
    <row r="31" spans="1:8" ht="24.75" customHeight="1">
      <c r="A31" s="67" t="s">
        <v>222</v>
      </c>
      <c r="B31" s="75" t="s">
        <v>298</v>
      </c>
      <c r="C31" s="73">
        <v>100</v>
      </c>
      <c r="D31" s="73">
        <v>100</v>
      </c>
      <c r="E31" s="73">
        <v>100</v>
      </c>
      <c r="F31" s="55">
        <v>0</v>
      </c>
      <c r="G31" s="26"/>
      <c r="H31" s="71"/>
    </row>
    <row r="32" spans="1:8" ht="24.75" customHeight="1">
      <c r="A32" s="67" t="s">
        <v>223</v>
      </c>
      <c r="B32" s="75" t="s">
        <v>299</v>
      </c>
      <c r="C32" s="73">
        <v>120</v>
      </c>
      <c r="D32" s="73">
        <v>120</v>
      </c>
      <c r="E32" s="73">
        <v>120</v>
      </c>
      <c r="F32" s="55">
        <v>0</v>
      </c>
      <c r="G32" s="26"/>
      <c r="H32" s="71"/>
    </row>
    <row r="33" spans="1:8" ht="24.75" customHeight="1">
      <c r="A33" s="67" t="s">
        <v>224</v>
      </c>
      <c r="B33" s="75" t="s">
        <v>300</v>
      </c>
      <c r="C33" s="73">
        <v>760</v>
      </c>
      <c r="D33" s="73">
        <v>760</v>
      </c>
      <c r="E33" s="73">
        <v>760</v>
      </c>
      <c r="F33" s="55">
        <v>0</v>
      </c>
      <c r="G33" s="26"/>
      <c r="H33" s="71"/>
    </row>
    <row r="34" spans="1:8" ht="24.75" customHeight="1">
      <c r="A34" s="412" t="s">
        <v>225</v>
      </c>
      <c r="B34" s="424" t="s">
        <v>301</v>
      </c>
      <c r="C34" s="31">
        <v>4960</v>
      </c>
      <c r="D34" s="31">
        <v>4960</v>
      </c>
      <c r="E34" s="31">
        <v>4960</v>
      </c>
      <c r="F34" s="55"/>
      <c r="G34" s="26"/>
      <c r="H34" s="71"/>
    </row>
    <row r="35" spans="1:8" ht="24.75" customHeight="1">
      <c r="A35" s="67" t="s">
        <v>226</v>
      </c>
      <c r="B35" s="75" t="s">
        <v>302</v>
      </c>
      <c r="C35" s="73">
        <v>220</v>
      </c>
      <c r="D35" s="73">
        <v>220</v>
      </c>
      <c r="E35" s="73">
        <v>220</v>
      </c>
      <c r="F35" s="55">
        <v>0</v>
      </c>
      <c r="G35" s="26"/>
      <c r="H35" s="71"/>
    </row>
    <row r="36" spans="1:8" ht="44.25" customHeight="1">
      <c r="A36" s="47" t="s">
        <v>227</v>
      </c>
      <c r="B36" s="75" t="s">
        <v>303</v>
      </c>
      <c r="C36" s="73">
        <v>310</v>
      </c>
      <c r="D36" s="73">
        <v>310</v>
      </c>
      <c r="E36" s="73">
        <v>0</v>
      </c>
      <c r="F36" s="55">
        <v>310</v>
      </c>
      <c r="G36" s="74" t="s">
        <v>304</v>
      </c>
      <c r="H36" s="71"/>
    </row>
    <row r="37" spans="1:8" ht="16.5">
      <c r="A37" s="47" t="s">
        <v>228</v>
      </c>
      <c r="B37" s="75" t="s">
        <v>306</v>
      </c>
      <c r="C37" s="73">
        <v>200</v>
      </c>
      <c r="D37" s="73">
        <v>200</v>
      </c>
      <c r="E37" s="73">
        <v>200</v>
      </c>
      <c r="F37" s="55">
        <v>0</v>
      </c>
      <c r="G37" s="74"/>
      <c r="H37" s="71"/>
    </row>
    <row r="38" spans="1:8" ht="24.75" customHeight="1">
      <c r="A38" s="47" t="s">
        <v>229</v>
      </c>
      <c r="B38" s="72" t="s">
        <v>324</v>
      </c>
      <c r="C38" s="73">
        <v>3000</v>
      </c>
      <c r="D38" s="73">
        <v>3000</v>
      </c>
      <c r="E38" s="73">
        <v>3000</v>
      </c>
      <c r="F38" s="55">
        <v>0</v>
      </c>
      <c r="G38" s="74"/>
      <c r="H38" s="71"/>
    </row>
    <row r="39" spans="1:8" ht="18.75" customHeight="1">
      <c r="A39" s="522" t="s">
        <v>305</v>
      </c>
      <c r="B39" s="523" t="s">
        <v>307</v>
      </c>
      <c r="C39" s="31">
        <v>1500</v>
      </c>
      <c r="D39" s="31">
        <v>1500</v>
      </c>
      <c r="E39" s="31">
        <v>1500</v>
      </c>
      <c r="F39" s="524"/>
      <c r="G39" s="526"/>
      <c r="H39" s="71"/>
    </row>
    <row r="40" spans="1:8" ht="19.5" customHeight="1">
      <c r="A40" s="47" t="s">
        <v>410</v>
      </c>
      <c r="B40" s="72" t="s">
        <v>411</v>
      </c>
      <c r="C40" s="73">
        <v>1000</v>
      </c>
      <c r="D40" s="73">
        <v>1000</v>
      </c>
      <c r="E40" s="73">
        <v>500</v>
      </c>
      <c r="F40" s="55">
        <v>500</v>
      </c>
      <c r="G40" s="51" t="s">
        <v>414</v>
      </c>
      <c r="H40" s="71"/>
    </row>
    <row r="41" spans="1:8" ht="21" customHeight="1">
      <c r="A41" s="47" t="s">
        <v>395</v>
      </c>
      <c r="B41" s="359" t="s">
        <v>372</v>
      </c>
      <c r="C41" s="73">
        <v>15000</v>
      </c>
      <c r="D41" s="73">
        <v>15000</v>
      </c>
      <c r="E41" s="73">
        <v>15000</v>
      </c>
      <c r="F41" s="55"/>
      <c r="G41" s="51"/>
      <c r="H41" s="71"/>
    </row>
    <row r="42" spans="1:8" ht="21" customHeight="1" thickBot="1">
      <c r="A42" s="471" t="s">
        <v>396</v>
      </c>
      <c r="B42" s="525" t="s">
        <v>433</v>
      </c>
      <c r="C42" s="472">
        <v>3620</v>
      </c>
      <c r="D42" s="472">
        <v>3620</v>
      </c>
      <c r="E42" s="472">
        <v>3620</v>
      </c>
      <c r="F42" s="473"/>
      <c r="G42" s="527"/>
      <c r="H42" s="71"/>
    </row>
    <row r="43" spans="1:8" s="81" customFormat="1" ht="19.5" customHeight="1" thickBot="1">
      <c r="A43" s="76"/>
      <c r="B43" s="77" t="s">
        <v>287</v>
      </c>
      <c r="C43" s="78">
        <f>SUM(C27:C42)</f>
        <v>85420</v>
      </c>
      <c r="D43" s="78">
        <f>SUM(D27:D42)</f>
        <v>85420</v>
      </c>
      <c r="E43" s="78">
        <f>SUM(E27:E42)</f>
        <v>42255</v>
      </c>
      <c r="F43" s="78">
        <f>SUM(F27:F42)</f>
        <v>43165</v>
      </c>
      <c r="G43" s="79"/>
      <c r="H43" s="80"/>
    </row>
    <row r="44" ht="15" customHeight="1"/>
    <row r="45" ht="15" customHeight="1"/>
    <row r="46" ht="30" customHeight="1"/>
    <row r="47" ht="15" customHeight="1">
      <c r="F47" s="12"/>
    </row>
    <row r="48" spans="1:10" s="84" customFormat="1" ht="15" customHeight="1">
      <c r="A48" s="11"/>
      <c r="B48" s="11"/>
      <c r="C48" s="11"/>
      <c r="D48" s="11"/>
      <c r="E48" s="11"/>
      <c r="F48" s="12"/>
      <c r="H48" s="15"/>
      <c r="I48" s="11"/>
      <c r="J48" s="11"/>
    </row>
    <row r="49" spans="1:10" s="84" customFormat="1" ht="15" customHeight="1">
      <c r="A49" s="11"/>
      <c r="B49" s="11"/>
      <c r="C49" s="11"/>
      <c r="D49" s="11"/>
      <c r="E49" s="11"/>
      <c r="F49" s="85"/>
      <c r="H49" s="15"/>
      <c r="I49" s="11"/>
      <c r="J49" s="11"/>
    </row>
    <row r="50" spans="1:10" s="84" customFormat="1" ht="15" customHeight="1">
      <c r="A50" s="11"/>
      <c r="B50" s="11"/>
      <c r="C50" s="11"/>
      <c r="D50" s="11"/>
      <c r="E50" s="11"/>
      <c r="F50" s="11"/>
      <c r="H50" s="15"/>
      <c r="I50" s="11"/>
      <c r="J50" s="11"/>
    </row>
    <row r="51" spans="1:10" s="84" customFormat="1" ht="15.75" customHeight="1">
      <c r="A51" s="11"/>
      <c r="B51" s="11"/>
      <c r="C51" s="11"/>
      <c r="D51" s="11"/>
      <c r="E51" s="11"/>
      <c r="F51" s="11"/>
      <c r="H51" s="15"/>
      <c r="I51" s="11"/>
      <c r="J51" s="11"/>
    </row>
    <row r="52" spans="1:10" s="84" customFormat="1" ht="15" customHeight="1">
      <c r="A52" s="11"/>
      <c r="B52" s="11"/>
      <c r="C52" s="11"/>
      <c r="D52" s="11"/>
      <c r="E52" s="11"/>
      <c r="F52" s="11"/>
      <c r="H52" s="15"/>
      <c r="I52" s="11"/>
      <c r="J52" s="11"/>
    </row>
    <row r="53" spans="1:10" s="84" customFormat="1" ht="15" customHeight="1">
      <c r="A53" s="11"/>
      <c r="B53" s="11"/>
      <c r="C53" s="11"/>
      <c r="D53" s="11"/>
      <c r="E53" s="11"/>
      <c r="F53" s="11"/>
      <c r="H53" s="15"/>
      <c r="I53" s="11"/>
      <c r="J53" s="11"/>
    </row>
    <row r="54" spans="1:10" s="84" customFormat="1" ht="15" customHeight="1">
      <c r="A54" s="11"/>
      <c r="B54" s="11"/>
      <c r="C54" s="11"/>
      <c r="D54" s="11"/>
      <c r="E54" s="11"/>
      <c r="F54" s="11"/>
      <c r="H54" s="15"/>
      <c r="I54" s="11"/>
      <c r="J54" s="11"/>
    </row>
    <row r="55" spans="1:10" s="84" customFormat="1" ht="15" customHeight="1">
      <c r="A55" s="11"/>
      <c r="B55" s="11"/>
      <c r="C55" s="11"/>
      <c r="D55" s="11"/>
      <c r="E55" s="11"/>
      <c r="F55" s="11"/>
      <c r="H55" s="15"/>
      <c r="I55" s="11"/>
      <c r="J55" s="11"/>
    </row>
    <row r="56" spans="1:10" s="84" customFormat="1" ht="30" customHeight="1">
      <c r="A56" s="11"/>
      <c r="B56" s="11"/>
      <c r="C56" s="11"/>
      <c r="D56" s="11"/>
      <c r="E56" s="11"/>
      <c r="F56" s="11"/>
      <c r="H56" s="15"/>
      <c r="I56" s="11"/>
      <c r="J56" s="11"/>
    </row>
    <row r="57" spans="1:10" s="84" customFormat="1" ht="15" customHeight="1">
      <c r="A57" s="11"/>
      <c r="B57" s="11"/>
      <c r="C57" s="11"/>
      <c r="D57" s="11"/>
      <c r="E57" s="11"/>
      <c r="F57" s="11"/>
      <c r="H57" s="15"/>
      <c r="I57" s="11"/>
      <c r="J57" s="11"/>
    </row>
    <row r="58" spans="1:10" s="84" customFormat="1" ht="15" customHeight="1">
      <c r="A58" s="11"/>
      <c r="B58" s="11"/>
      <c r="C58" s="11"/>
      <c r="D58" s="11"/>
      <c r="E58" s="11"/>
      <c r="F58" s="11"/>
      <c r="H58" s="15"/>
      <c r="I58" s="11"/>
      <c r="J58" s="11"/>
    </row>
    <row r="59" spans="1:10" s="84" customFormat="1" ht="15" customHeight="1">
      <c r="A59" s="11"/>
      <c r="B59" s="11"/>
      <c r="C59" s="11"/>
      <c r="D59" s="11"/>
      <c r="E59" s="11"/>
      <c r="F59" s="11"/>
      <c r="H59" s="15"/>
      <c r="I59" s="11"/>
      <c r="J59" s="11"/>
    </row>
    <row r="60" spans="1:10" s="84" customFormat="1" ht="40.5" customHeight="1">
      <c r="A60" s="11"/>
      <c r="B60" s="11"/>
      <c r="C60" s="11"/>
      <c r="D60" s="11"/>
      <c r="E60" s="11"/>
      <c r="F60" s="11"/>
      <c r="H60" s="15"/>
      <c r="I60" s="11"/>
      <c r="J60" s="11"/>
    </row>
    <row r="61" spans="1:10" s="84" customFormat="1" ht="15" customHeight="1">
      <c r="A61" s="11"/>
      <c r="B61" s="11"/>
      <c r="C61" s="11"/>
      <c r="D61" s="11"/>
      <c r="E61" s="11"/>
      <c r="F61" s="11"/>
      <c r="H61" s="15"/>
      <c r="I61" s="11"/>
      <c r="J61" s="11"/>
    </row>
    <row r="62" spans="1:10" s="84" customFormat="1" ht="41.25" customHeight="1">
      <c r="A62" s="11"/>
      <c r="B62" s="11"/>
      <c r="C62" s="11"/>
      <c r="D62" s="11"/>
      <c r="E62" s="11"/>
      <c r="F62" s="11"/>
      <c r="H62" s="15"/>
      <c r="I62" s="11"/>
      <c r="J62" s="11"/>
    </row>
    <row r="63" spans="1:10" s="84" customFormat="1" ht="15" customHeight="1">
      <c r="A63" s="11"/>
      <c r="B63" s="11"/>
      <c r="C63" s="11"/>
      <c r="D63" s="11"/>
      <c r="E63" s="11"/>
      <c r="F63" s="11"/>
      <c r="H63" s="15"/>
      <c r="I63" s="11"/>
      <c r="J63" s="11"/>
    </row>
    <row r="64" ht="15" customHeight="1"/>
    <row r="65" ht="15" customHeight="1"/>
    <row r="66" ht="15" customHeight="1"/>
    <row r="67" ht="15" customHeight="1"/>
    <row r="68" ht="15" customHeight="1"/>
    <row r="69" ht="21" customHeight="1"/>
    <row r="70" ht="15" customHeight="1"/>
    <row r="71" ht="13.5" customHeight="1"/>
    <row r="72" ht="12.75" customHeight="1"/>
    <row r="73" ht="15.75" customHeight="1"/>
    <row r="74" ht="40.5" customHeight="1"/>
    <row r="75" ht="15" customHeight="1"/>
    <row r="76" ht="41.2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30" customHeight="1"/>
    <row r="93" ht="30" customHeight="1"/>
    <row r="94" ht="30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/>
  <mergeCells count="5">
    <mergeCell ref="B26:G26"/>
    <mergeCell ref="A1:G1"/>
    <mergeCell ref="B4:G4"/>
    <mergeCell ref="H5:J5"/>
    <mergeCell ref="B17:G17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66" r:id="rId3"/>
  <rowBreaks count="1" manualBreakCount="1">
    <brk id="52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4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75390625" style="11" customWidth="1"/>
    <col min="2" max="2" width="35.75390625" style="11" customWidth="1"/>
    <col min="3" max="6" width="12.75390625" style="11" customWidth="1"/>
    <col min="7" max="7" width="17.75390625" style="11" customWidth="1"/>
    <col min="8" max="8" width="9.125" style="15" customWidth="1"/>
    <col min="9" max="16384" width="9.125" style="11" customWidth="1"/>
  </cols>
  <sheetData>
    <row r="1" spans="1:7" ht="22.5" customHeight="1">
      <c r="A1" s="673" t="s">
        <v>476</v>
      </c>
      <c r="B1" s="673"/>
      <c r="C1" s="673"/>
      <c r="D1" s="673"/>
      <c r="E1" s="673"/>
      <c r="F1" s="673"/>
      <c r="G1" s="673"/>
    </row>
    <row r="2" spans="1:7" ht="12" customHeight="1">
      <c r="A2" s="715"/>
      <c r="B2" s="715"/>
      <c r="C2" s="715"/>
      <c r="D2" s="715"/>
      <c r="E2" s="715"/>
      <c r="F2" s="715"/>
      <c r="G2" s="715"/>
    </row>
    <row r="3" spans="1:7" ht="12" customHeight="1" thickBot="1">
      <c r="A3" s="704"/>
      <c r="B3" s="704"/>
      <c r="C3" s="704"/>
      <c r="D3" s="704"/>
      <c r="E3" s="704"/>
      <c r="F3" s="704"/>
      <c r="G3" s="704"/>
    </row>
    <row r="4" spans="1:8" s="43" customFormat="1" ht="45" customHeight="1" thickBot="1">
      <c r="A4" s="41" t="s">
        <v>270</v>
      </c>
      <c r="B4" s="42" t="s">
        <v>271</v>
      </c>
      <c r="C4" s="17" t="s">
        <v>272</v>
      </c>
      <c r="D4" s="17" t="s">
        <v>428</v>
      </c>
      <c r="E4" s="17" t="s">
        <v>288</v>
      </c>
      <c r="F4" s="17" t="s">
        <v>274</v>
      </c>
      <c r="G4" s="18" t="s">
        <v>275</v>
      </c>
      <c r="H4" s="15"/>
    </row>
    <row r="5" spans="1:7" ht="15" customHeight="1" thickBot="1">
      <c r="A5" s="86"/>
      <c r="B5" s="87"/>
      <c r="C5" s="87"/>
      <c r="D5" s="87"/>
      <c r="E5" s="87"/>
      <c r="F5" s="87"/>
      <c r="G5" s="21" t="s">
        <v>276</v>
      </c>
    </row>
    <row r="6" spans="1:7" ht="30" customHeight="1" thickBot="1">
      <c r="A6" s="22" t="s">
        <v>419</v>
      </c>
      <c r="B6" s="716" t="s">
        <v>308</v>
      </c>
      <c r="C6" s="716"/>
      <c r="D6" s="716"/>
      <c r="E6" s="716"/>
      <c r="F6" s="716"/>
      <c r="G6" s="717"/>
    </row>
    <row r="7" spans="1:7" ht="25.5">
      <c r="A7" s="88" t="s">
        <v>188</v>
      </c>
      <c r="B7" s="72" t="s">
        <v>309</v>
      </c>
      <c r="C7" s="89">
        <v>2400</v>
      </c>
      <c r="D7" s="89">
        <v>2400</v>
      </c>
      <c r="E7" s="89">
        <v>2400</v>
      </c>
      <c r="F7" s="89">
        <v>0</v>
      </c>
      <c r="G7" s="26"/>
    </row>
    <row r="8" spans="1:11" ht="38.25">
      <c r="A8" s="88" t="s">
        <v>189</v>
      </c>
      <c r="B8" s="90" t="s">
        <v>310</v>
      </c>
      <c r="C8" s="91">
        <v>220730</v>
      </c>
      <c r="D8" s="91">
        <v>220730</v>
      </c>
      <c r="E8" s="91">
        <v>33110</v>
      </c>
      <c r="F8" s="92">
        <v>187620</v>
      </c>
      <c r="G8" s="56" t="s">
        <v>311</v>
      </c>
      <c r="H8" s="713"/>
      <c r="I8" s="714"/>
      <c r="J8" s="714"/>
      <c r="K8" s="714"/>
    </row>
    <row r="9" spans="1:11" ht="24.75" customHeight="1">
      <c r="A9" s="88" t="s">
        <v>190</v>
      </c>
      <c r="B9" s="75" t="s">
        <v>312</v>
      </c>
      <c r="C9" s="91">
        <v>296011</v>
      </c>
      <c r="D9" s="91">
        <v>296011</v>
      </c>
      <c r="E9" s="91">
        <v>44402</v>
      </c>
      <c r="F9" s="92">
        <v>251609</v>
      </c>
      <c r="G9" s="56" t="s">
        <v>313</v>
      </c>
      <c r="H9" s="93"/>
      <c r="I9" s="94"/>
      <c r="J9" s="94"/>
      <c r="K9" s="94"/>
    </row>
    <row r="10" spans="1:11" ht="24.75" customHeight="1">
      <c r="A10" s="88" t="s">
        <v>187</v>
      </c>
      <c r="B10" s="95" t="s">
        <v>314</v>
      </c>
      <c r="C10" s="91">
        <v>15000</v>
      </c>
      <c r="D10" s="91">
        <v>15000</v>
      </c>
      <c r="E10" s="91">
        <v>15000</v>
      </c>
      <c r="F10" s="92">
        <v>0</v>
      </c>
      <c r="G10" s="26"/>
      <c r="H10" s="93"/>
      <c r="I10" s="94"/>
      <c r="J10" s="94"/>
      <c r="K10" s="94"/>
    </row>
    <row r="11" spans="1:11" s="28" customFormat="1" ht="38.25">
      <c r="A11" s="88" t="s">
        <v>222</v>
      </c>
      <c r="B11" s="95" t="s">
        <v>315</v>
      </c>
      <c r="C11" s="91">
        <v>10600</v>
      </c>
      <c r="D11" s="91">
        <v>10600</v>
      </c>
      <c r="E11" s="91">
        <v>5300</v>
      </c>
      <c r="F11" s="92">
        <v>5300</v>
      </c>
      <c r="G11" s="56" t="s">
        <v>316</v>
      </c>
      <c r="H11" s="96"/>
      <c r="I11" s="97"/>
      <c r="J11" s="97"/>
      <c r="K11" s="97"/>
    </row>
    <row r="12" spans="1:11" s="28" customFormat="1" ht="25.5">
      <c r="A12" s="88" t="s">
        <v>223</v>
      </c>
      <c r="B12" s="95" t="s">
        <v>418</v>
      </c>
      <c r="C12" s="91">
        <v>2000</v>
      </c>
      <c r="D12" s="91">
        <v>2000</v>
      </c>
      <c r="E12" s="91">
        <v>2000</v>
      </c>
      <c r="F12" s="92">
        <v>0</v>
      </c>
      <c r="G12" s="26"/>
      <c r="H12" s="96"/>
      <c r="I12" s="97"/>
      <c r="J12" s="97"/>
      <c r="K12" s="98"/>
    </row>
    <row r="13" spans="1:11" s="28" customFormat="1" ht="25.5">
      <c r="A13" s="88" t="s">
        <v>224</v>
      </c>
      <c r="B13" s="95" t="s">
        <v>317</v>
      </c>
      <c r="C13" s="91">
        <v>5700</v>
      </c>
      <c r="D13" s="91">
        <v>5700</v>
      </c>
      <c r="E13" s="91">
        <v>5700</v>
      </c>
      <c r="F13" s="92">
        <v>0</v>
      </c>
      <c r="G13" s="26"/>
      <c r="H13" s="96"/>
      <c r="I13" s="97"/>
      <c r="J13" s="97"/>
      <c r="K13" s="97"/>
    </row>
    <row r="14" spans="1:11" s="28" customFormat="1" ht="38.25">
      <c r="A14" s="88" t="s">
        <v>225</v>
      </c>
      <c r="B14" s="95" t="s">
        <v>318</v>
      </c>
      <c r="C14" s="91">
        <v>1800</v>
      </c>
      <c r="D14" s="91">
        <v>1800</v>
      </c>
      <c r="E14" s="91">
        <v>1800</v>
      </c>
      <c r="F14" s="92">
        <v>0</v>
      </c>
      <c r="G14" s="26"/>
      <c r="H14" s="96"/>
      <c r="I14" s="97"/>
      <c r="J14" s="97"/>
      <c r="K14" s="97"/>
    </row>
    <row r="15" spans="1:11" s="28" customFormat="1" ht="25.5">
      <c r="A15" s="88" t="s">
        <v>226</v>
      </c>
      <c r="B15" s="95" t="s">
        <v>319</v>
      </c>
      <c r="C15" s="91">
        <v>2500</v>
      </c>
      <c r="D15" s="91">
        <v>2500</v>
      </c>
      <c r="E15" s="91">
        <v>2500</v>
      </c>
      <c r="F15" s="92"/>
      <c r="G15" s="26"/>
      <c r="H15" s="96"/>
      <c r="I15" s="97"/>
      <c r="J15" s="97"/>
      <c r="K15" s="97"/>
    </row>
    <row r="16" spans="1:11" s="28" customFormat="1" ht="24.75" customHeight="1">
      <c r="A16" s="88" t="s">
        <v>227</v>
      </c>
      <c r="B16" s="95" t="s">
        <v>320</v>
      </c>
      <c r="C16" s="91">
        <v>900</v>
      </c>
      <c r="D16" s="91">
        <v>900</v>
      </c>
      <c r="E16" s="91">
        <v>900</v>
      </c>
      <c r="F16" s="92">
        <v>0</v>
      </c>
      <c r="G16" s="26"/>
      <c r="H16" s="96"/>
      <c r="I16" s="97"/>
      <c r="J16" s="97"/>
      <c r="K16" s="97"/>
    </row>
    <row r="17" spans="1:11" ht="25.5">
      <c r="A17" s="99" t="s">
        <v>228</v>
      </c>
      <c r="B17" s="100" t="s">
        <v>321</v>
      </c>
      <c r="C17" s="101">
        <v>44093</v>
      </c>
      <c r="D17" s="101">
        <v>44093</v>
      </c>
      <c r="E17" s="101">
        <v>0</v>
      </c>
      <c r="F17" s="102">
        <v>44093</v>
      </c>
      <c r="G17" s="103" t="s">
        <v>322</v>
      </c>
      <c r="H17" s="93"/>
      <c r="I17" s="94"/>
      <c r="J17" s="94"/>
      <c r="K17" s="94"/>
    </row>
    <row r="18" spans="1:11" ht="24.75" customHeight="1">
      <c r="A18" s="104" t="s">
        <v>229</v>
      </c>
      <c r="B18" s="105" t="s">
        <v>326</v>
      </c>
      <c r="C18" s="91">
        <v>1020</v>
      </c>
      <c r="D18" s="91">
        <v>1020</v>
      </c>
      <c r="E18" s="91">
        <v>1020</v>
      </c>
      <c r="F18" s="92"/>
      <c r="G18" s="74"/>
      <c r="H18" s="93"/>
      <c r="I18" s="94"/>
      <c r="J18" s="94"/>
      <c r="K18" s="94"/>
    </row>
    <row r="19" spans="1:11" ht="23.25" customHeight="1">
      <c r="A19" s="104" t="s">
        <v>305</v>
      </c>
      <c r="B19" s="105" t="s">
        <v>327</v>
      </c>
      <c r="C19" s="91">
        <v>1000</v>
      </c>
      <c r="D19" s="91">
        <v>1000</v>
      </c>
      <c r="E19" s="91">
        <v>1000</v>
      </c>
      <c r="F19" s="92"/>
      <c r="G19" s="74"/>
      <c r="H19" s="93"/>
      <c r="I19" s="94"/>
      <c r="J19" s="94"/>
      <c r="K19" s="94"/>
    </row>
    <row r="20" spans="1:11" ht="24" customHeight="1" thickBot="1">
      <c r="A20" s="106" t="s">
        <v>325</v>
      </c>
      <c r="B20" s="107" t="s">
        <v>328</v>
      </c>
      <c r="C20" s="108">
        <v>500</v>
      </c>
      <c r="D20" s="108">
        <v>500</v>
      </c>
      <c r="E20" s="108">
        <v>500</v>
      </c>
      <c r="F20" s="109"/>
      <c r="G20" s="35"/>
      <c r="H20" s="93"/>
      <c r="I20" s="94"/>
      <c r="J20" s="94"/>
      <c r="K20" s="94"/>
    </row>
    <row r="21" spans="1:11" ht="27.75" customHeight="1" thickBot="1">
      <c r="A21" s="540" t="s">
        <v>395</v>
      </c>
      <c r="B21" s="544" t="s">
        <v>435</v>
      </c>
      <c r="C21" s="541">
        <v>18000</v>
      </c>
      <c r="D21" s="541">
        <v>18000</v>
      </c>
      <c r="E21" s="541">
        <v>18000</v>
      </c>
      <c r="F21" s="542"/>
      <c r="G21" s="543"/>
      <c r="H21" s="93"/>
      <c r="I21" s="94"/>
      <c r="J21" s="94"/>
      <c r="K21" s="94"/>
    </row>
    <row r="22" spans="1:10" s="28" customFormat="1" ht="19.5" customHeight="1" thickBot="1">
      <c r="A22" s="110"/>
      <c r="B22" s="77" t="s">
        <v>287</v>
      </c>
      <c r="C22" s="78">
        <f>SUM(C7:C21)</f>
        <v>622254</v>
      </c>
      <c r="D22" s="78">
        <f>SUM(D7:D21)</f>
        <v>622254</v>
      </c>
      <c r="E22" s="78">
        <f>SUM(E7:E21)</f>
        <v>133632</v>
      </c>
      <c r="F22" s="78">
        <f>SUM(F7:F20)</f>
        <v>488622</v>
      </c>
      <c r="G22" s="111"/>
      <c r="H22" s="36"/>
      <c r="J22" s="112"/>
    </row>
    <row r="23" spans="1:10" ht="16.5">
      <c r="A23" s="63"/>
      <c r="J23" s="112"/>
    </row>
    <row r="24" spans="1:10" ht="16.5">
      <c r="A24" s="63"/>
      <c r="C24" s="85"/>
      <c r="D24" s="85"/>
      <c r="J24" s="112"/>
    </row>
    <row r="25" spans="2:6" ht="16.5">
      <c r="B25" s="13"/>
      <c r="F25" s="113"/>
    </row>
    <row r="26" spans="1:10" ht="16.5">
      <c r="A26" s="63"/>
      <c r="B26" s="82"/>
      <c r="C26" s="83"/>
      <c r="D26" s="83"/>
      <c r="E26" s="83"/>
      <c r="F26" s="83"/>
      <c r="G26" s="114"/>
      <c r="J26" s="112"/>
    </row>
    <row r="27" spans="1:7" ht="15" customHeight="1">
      <c r="A27" s="63"/>
      <c r="B27" s="115"/>
      <c r="C27" s="116"/>
      <c r="D27" s="116"/>
      <c r="E27" s="116"/>
      <c r="F27" s="116"/>
      <c r="G27" s="114"/>
    </row>
    <row r="28" spans="1:7" ht="15" customHeight="1">
      <c r="A28" s="63"/>
      <c r="B28" s="14"/>
      <c r="C28" s="116"/>
      <c r="D28" s="116"/>
      <c r="E28" s="116"/>
      <c r="F28" s="117"/>
      <c r="G28" s="114"/>
    </row>
    <row r="29" spans="1:7" ht="16.5">
      <c r="A29" s="63"/>
      <c r="B29" s="115"/>
      <c r="C29" s="116"/>
      <c r="D29" s="116"/>
      <c r="E29" s="116"/>
      <c r="F29" s="116"/>
      <c r="G29" s="114"/>
    </row>
    <row r="30" spans="1:7" ht="16.5">
      <c r="A30" s="63"/>
      <c r="B30" s="14"/>
      <c r="C30" s="14"/>
      <c r="D30" s="14"/>
      <c r="E30" s="14"/>
      <c r="F30" s="14"/>
      <c r="G30" s="118"/>
    </row>
    <row r="31" spans="1:7" ht="16.5">
      <c r="A31" s="63"/>
      <c r="B31" s="119"/>
      <c r="C31" s="14"/>
      <c r="D31" s="14"/>
      <c r="E31" s="14"/>
      <c r="F31" s="120"/>
      <c r="G31" s="14"/>
    </row>
    <row r="32" spans="1:7" ht="16.5">
      <c r="A32" s="63"/>
      <c r="B32" s="14"/>
      <c r="C32" s="119"/>
      <c r="D32" s="119"/>
      <c r="E32" s="14"/>
      <c r="F32" s="121"/>
      <c r="G32" s="14"/>
    </row>
    <row r="33" spans="1:11" s="15" customFormat="1" ht="16.5">
      <c r="A33" s="63"/>
      <c r="B33" s="115"/>
      <c r="C33" s="122"/>
      <c r="D33" s="122"/>
      <c r="E33" s="116"/>
      <c r="F33" s="116"/>
      <c r="G33" s="116"/>
      <c r="I33" s="11"/>
      <c r="J33" s="11"/>
      <c r="K33" s="11"/>
    </row>
    <row r="34" spans="1:11" s="15" customFormat="1" ht="16.5">
      <c r="A34" s="63"/>
      <c r="B34" s="14"/>
      <c r="C34" s="14"/>
      <c r="D34" s="14"/>
      <c r="E34" s="14"/>
      <c r="F34" s="14"/>
      <c r="G34" s="14"/>
      <c r="I34" s="11"/>
      <c r="J34" s="11"/>
      <c r="K34" s="11"/>
    </row>
    <row r="35" spans="1:11" s="15" customFormat="1" ht="16.5">
      <c r="A35" s="63"/>
      <c r="B35" s="115"/>
      <c r="C35" s="116"/>
      <c r="D35" s="116"/>
      <c r="E35" s="116"/>
      <c r="F35" s="116"/>
      <c r="G35" s="114"/>
      <c r="I35" s="11"/>
      <c r="J35" s="11"/>
      <c r="K35" s="11"/>
    </row>
    <row r="36" spans="1:11" s="15" customFormat="1" ht="16.5">
      <c r="A36" s="63"/>
      <c r="B36" s="115"/>
      <c r="C36" s="116"/>
      <c r="D36" s="116"/>
      <c r="E36" s="116"/>
      <c r="F36" s="116"/>
      <c r="G36" s="114"/>
      <c r="I36" s="11"/>
      <c r="J36" s="11"/>
      <c r="K36" s="11"/>
    </row>
    <row r="37" spans="1:11" s="15" customFormat="1" ht="16.5">
      <c r="A37" s="63"/>
      <c r="B37" s="119"/>
      <c r="C37" s="118"/>
      <c r="D37" s="118"/>
      <c r="E37" s="118"/>
      <c r="F37" s="118"/>
      <c r="G37" s="14"/>
      <c r="I37" s="11"/>
      <c r="J37" s="11"/>
      <c r="K37" s="11"/>
    </row>
    <row r="38" spans="1:11" s="15" customFormat="1" ht="16.5">
      <c r="A38" s="123"/>
      <c r="B38" s="14"/>
      <c r="C38" s="118"/>
      <c r="D38" s="118"/>
      <c r="E38" s="118"/>
      <c r="F38" s="118"/>
      <c r="G38" s="14"/>
      <c r="I38" s="11"/>
      <c r="J38" s="11"/>
      <c r="K38" s="11"/>
    </row>
    <row r="39" spans="1:11" s="15" customFormat="1" ht="15" customHeight="1">
      <c r="A39" s="11"/>
      <c r="B39" s="13"/>
      <c r="C39" s="11"/>
      <c r="D39" s="11"/>
      <c r="E39" s="85"/>
      <c r="F39" s="11"/>
      <c r="G39" s="11"/>
      <c r="I39" s="11"/>
      <c r="J39" s="11"/>
      <c r="K39" s="11"/>
    </row>
    <row r="40" spans="1:11" s="15" customFormat="1" ht="12" customHeight="1">
      <c r="A40" s="11"/>
      <c r="B40" s="11"/>
      <c r="C40" s="11"/>
      <c r="D40" s="11"/>
      <c r="E40" s="11"/>
      <c r="F40" s="11"/>
      <c r="G40" s="11"/>
      <c r="I40" s="11"/>
      <c r="J40" s="11"/>
      <c r="K40" s="11"/>
    </row>
    <row r="41" spans="1:11" s="15" customFormat="1" ht="16.5">
      <c r="A41" s="11"/>
      <c r="B41" s="11"/>
      <c r="C41" s="11"/>
      <c r="D41" s="11"/>
      <c r="E41" s="85"/>
      <c r="F41" s="11"/>
      <c r="G41" s="85"/>
      <c r="I41" s="11"/>
      <c r="J41" s="11"/>
      <c r="K41" s="11"/>
    </row>
  </sheetData>
  <sheetProtection/>
  <mergeCells count="5">
    <mergeCell ref="H8:K8"/>
    <mergeCell ref="A1:G1"/>
    <mergeCell ref="A2:G2"/>
    <mergeCell ref="A3:G3"/>
    <mergeCell ref="B6:G6"/>
  </mergeCells>
  <printOptions/>
  <pageMargins left="0.54" right="0.46" top="1" bottom="1" header="0.5" footer="0.5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375" style="390" customWidth="1"/>
    <col min="2" max="2" width="20.875" style="390" customWidth="1"/>
    <col min="3" max="3" width="12.00390625" style="390" customWidth="1"/>
    <col min="4" max="4" width="11.00390625" style="390" customWidth="1"/>
    <col min="5" max="5" width="9.875" style="390" customWidth="1"/>
    <col min="6" max="6" width="11.875" style="390" customWidth="1"/>
    <col min="7" max="7" width="10.625" style="390" customWidth="1"/>
    <col min="8" max="8" width="10.25390625" style="390" customWidth="1"/>
    <col min="9" max="16384" width="9.125" style="390" customWidth="1"/>
  </cols>
  <sheetData>
    <row r="1" spans="1:8" ht="12.75" customHeight="1">
      <c r="A1" s="727" t="s">
        <v>477</v>
      </c>
      <c r="B1" s="727"/>
      <c r="C1" s="727"/>
      <c r="D1" s="727"/>
      <c r="E1" s="727"/>
      <c r="F1" s="727"/>
      <c r="G1" s="727"/>
      <c r="H1" s="727"/>
    </row>
    <row r="2" spans="1:8" ht="27.75" customHeight="1">
      <c r="A2" s="728" t="s">
        <v>368</v>
      </c>
      <c r="B2" s="728"/>
      <c r="C2" s="728"/>
      <c r="D2" s="728"/>
      <c r="E2" s="728"/>
      <c r="F2" s="728"/>
      <c r="G2" s="728"/>
      <c r="H2" s="728"/>
    </row>
    <row r="3" spans="1:5" ht="13.5" thickBot="1">
      <c r="A3" s="731"/>
      <c r="B3" s="731"/>
      <c r="C3" s="732"/>
      <c r="D3" s="732"/>
      <c r="E3" s="732"/>
    </row>
    <row r="4" spans="1:8" ht="30" customHeight="1">
      <c r="A4" s="733" t="s">
        <v>18</v>
      </c>
      <c r="B4" s="718" t="s">
        <v>52</v>
      </c>
      <c r="C4" s="720" t="s">
        <v>369</v>
      </c>
      <c r="D4" s="720" t="s">
        <v>53</v>
      </c>
      <c r="E4" s="729" t="s">
        <v>54</v>
      </c>
      <c r="F4" s="722" t="s">
        <v>430</v>
      </c>
      <c r="G4" s="720" t="s">
        <v>53</v>
      </c>
      <c r="H4" s="725" t="s">
        <v>54</v>
      </c>
    </row>
    <row r="5" spans="1:8" ht="41.25" customHeight="1">
      <c r="A5" s="734"/>
      <c r="B5" s="719"/>
      <c r="C5" s="721"/>
      <c r="D5" s="724"/>
      <c r="E5" s="730"/>
      <c r="F5" s="723"/>
      <c r="G5" s="724"/>
      <c r="H5" s="726"/>
    </row>
    <row r="6" spans="1:8" ht="12.75">
      <c r="A6" s="394">
        <v>1</v>
      </c>
      <c r="B6" s="391" t="s">
        <v>55</v>
      </c>
      <c r="C6" s="392">
        <v>33</v>
      </c>
      <c r="D6" s="392">
        <v>33</v>
      </c>
      <c r="E6" s="500"/>
      <c r="F6" s="392">
        <v>33</v>
      </c>
      <c r="G6" s="392">
        <v>33</v>
      </c>
      <c r="H6" s="393"/>
    </row>
    <row r="7" spans="1:8" ht="12.75">
      <c r="A7" s="394">
        <v>2</v>
      </c>
      <c r="B7" s="391" t="s">
        <v>416</v>
      </c>
      <c r="C7" s="392">
        <v>12</v>
      </c>
      <c r="D7" s="392">
        <v>10</v>
      </c>
      <c r="E7" s="500">
        <v>2</v>
      </c>
      <c r="F7" s="392">
        <v>12</v>
      </c>
      <c r="G7" s="392">
        <v>10</v>
      </c>
      <c r="H7" s="393">
        <v>2</v>
      </c>
    </row>
    <row r="8" spans="1:8" ht="12.75">
      <c r="A8" s="394">
        <v>3</v>
      </c>
      <c r="B8" s="395" t="s">
        <v>138</v>
      </c>
      <c r="C8" s="392">
        <v>9</v>
      </c>
      <c r="D8" s="392">
        <v>8</v>
      </c>
      <c r="E8" s="500">
        <v>1</v>
      </c>
      <c r="F8" s="392">
        <v>9</v>
      </c>
      <c r="G8" s="392">
        <v>8</v>
      </c>
      <c r="H8" s="393">
        <v>1</v>
      </c>
    </row>
    <row r="9" spans="1:8" ht="12.75">
      <c r="A9" s="394">
        <v>4</v>
      </c>
      <c r="B9" s="391" t="s">
        <v>113</v>
      </c>
      <c r="C9" s="392">
        <v>7</v>
      </c>
      <c r="D9" s="392">
        <v>7</v>
      </c>
      <c r="E9" s="500"/>
      <c r="F9" s="392">
        <v>7</v>
      </c>
      <c r="G9" s="392">
        <v>7</v>
      </c>
      <c r="H9" s="393"/>
    </row>
    <row r="10" spans="1:8" ht="25.5">
      <c r="A10" s="394">
        <v>5</v>
      </c>
      <c r="B10" s="391" t="s">
        <v>56</v>
      </c>
      <c r="C10" s="392">
        <v>29</v>
      </c>
      <c r="D10" s="392">
        <v>29</v>
      </c>
      <c r="E10" s="500"/>
      <c r="F10" s="392">
        <v>29</v>
      </c>
      <c r="G10" s="392">
        <v>29</v>
      </c>
      <c r="H10" s="393"/>
    </row>
    <row r="11" spans="1:8" ht="25.5">
      <c r="A11" s="394">
        <v>6</v>
      </c>
      <c r="B11" s="391" t="s">
        <v>347</v>
      </c>
      <c r="C11" s="392">
        <v>70</v>
      </c>
      <c r="D11" s="392">
        <v>70</v>
      </c>
      <c r="E11" s="500"/>
      <c r="F11" s="392">
        <v>74</v>
      </c>
      <c r="G11" s="392">
        <v>71</v>
      </c>
      <c r="H11" s="393">
        <v>3</v>
      </c>
    </row>
    <row r="12" spans="1:8" ht="43.5" customHeight="1">
      <c r="A12" s="394">
        <v>7</v>
      </c>
      <c r="B12" s="391" t="s">
        <v>20</v>
      </c>
      <c r="C12" s="396">
        <v>31</v>
      </c>
      <c r="D12" s="396">
        <v>31</v>
      </c>
      <c r="E12" s="501"/>
      <c r="F12" s="396">
        <v>31</v>
      </c>
      <c r="G12" s="396">
        <v>31</v>
      </c>
      <c r="H12" s="528"/>
    </row>
    <row r="13" spans="1:8" ht="12.75">
      <c r="A13" s="414"/>
      <c r="B13" s="415" t="s">
        <v>57</v>
      </c>
      <c r="C13" s="416">
        <f aca="true" t="shared" si="0" ref="C13:H13">SUM(C6:C12)</f>
        <v>191</v>
      </c>
      <c r="D13" s="416">
        <f t="shared" si="0"/>
        <v>188</v>
      </c>
      <c r="E13" s="502">
        <f t="shared" si="0"/>
        <v>3</v>
      </c>
      <c r="F13" s="502">
        <f t="shared" si="0"/>
        <v>195</v>
      </c>
      <c r="G13" s="502">
        <f t="shared" si="0"/>
        <v>189</v>
      </c>
      <c r="H13" s="529">
        <f t="shared" si="0"/>
        <v>6</v>
      </c>
    </row>
    <row r="14" spans="1:8" ht="26.25" customHeight="1" thickBot="1">
      <c r="A14" s="397"/>
      <c r="B14" s="398" t="s">
        <v>58</v>
      </c>
      <c r="C14" s="398">
        <v>2</v>
      </c>
      <c r="D14" s="398">
        <v>2</v>
      </c>
      <c r="E14" s="503"/>
      <c r="F14" s="398">
        <v>2</v>
      </c>
      <c r="G14" s="398">
        <v>2</v>
      </c>
      <c r="H14" s="399"/>
    </row>
    <row r="15" ht="12.75">
      <c r="C15" s="400"/>
    </row>
    <row r="17" spans="2:4" ht="12.75">
      <c r="B17" s="390" t="s">
        <v>422</v>
      </c>
      <c r="D17" s="390" t="s">
        <v>423</v>
      </c>
    </row>
    <row r="26" spans="1:3" ht="12.75">
      <c r="A26" s="411"/>
      <c r="B26" s="411"/>
      <c r="C26" s="411"/>
    </row>
    <row r="27" spans="1:3" ht="12.75">
      <c r="A27" s="411"/>
      <c r="B27" s="411"/>
      <c r="C27" s="411"/>
    </row>
    <row r="28" spans="1:3" ht="12.75">
      <c r="A28" s="411"/>
      <c r="B28" s="411"/>
      <c r="C28" s="411"/>
    </row>
    <row r="29" spans="1:3" ht="12.75">
      <c r="A29" s="411"/>
      <c r="B29" s="411"/>
      <c r="C29" s="411"/>
    </row>
    <row r="30" spans="1:3" ht="12.75">
      <c r="A30" s="411"/>
      <c r="B30" s="411"/>
      <c r="C30" s="411"/>
    </row>
    <row r="31" spans="1:3" ht="12.75">
      <c r="A31" s="411"/>
      <c r="B31" s="411"/>
      <c r="C31" s="411"/>
    </row>
    <row r="32" spans="1:3" ht="12.75">
      <c r="A32" s="411"/>
      <c r="B32" s="411"/>
      <c r="C32" s="411"/>
    </row>
    <row r="33" spans="1:4" ht="12.75">
      <c r="A33" s="411"/>
      <c r="B33" s="411"/>
      <c r="C33" s="411"/>
      <c r="D33" s="411"/>
    </row>
  </sheetData>
  <sheetProtection/>
  <mergeCells count="12">
    <mergeCell ref="H4:H5"/>
    <mergeCell ref="A1:H1"/>
    <mergeCell ref="A2:H2"/>
    <mergeCell ref="D4:D5"/>
    <mergeCell ref="E4:E5"/>
    <mergeCell ref="A3:B3"/>
    <mergeCell ref="C3:E3"/>
    <mergeCell ref="A4:A5"/>
    <mergeCell ref="B4:B5"/>
    <mergeCell ref="C4:C5"/>
    <mergeCell ref="F4:F5"/>
    <mergeCell ref="G4:G5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Pappné Boros Magdolna</dc:creator>
  <cp:keywords/>
  <dc:description/>
  <cp:lastModifiedBy>CsoszoN</cp:lastModifiedBy>
  <cp:lastPrinted>2014-09-25T13:02:38Z</cp:lastPrinted>
  <dcterms:created xsi:type="dcterms:W3CDTF">1998-12-06T10:54:59Z</dcterms:created>
  <dcterms:modified xsi:type="dcterms:W3CDTF">2014-09-26T06:39:24Z</dcterms:modified>
  <cp:category/>
  <cp:version/>
  <cp:contentType/>
  <cp:contentStatus/>
</cp:coreProperties>
</file>