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K:\Testület\Képviselő-testület 2024\2024.11.28\PDF\"/>
    </mc:Choice>
  </mc:AlternateContent>
  <xr:revisionPtr revIDLastSave="0" documentId="8_{4ACF3B97-8C9C-4457-961C-16081CDFE9D2}" xr6:coauthVersionLast="47" xr6:coauthVersionMax="47" xr10:uidLastSave="{00000000-0000-0000-0000-000000000000}"/>
  <bookViews>
    <workbookView xWindow="-120" yWindow="-120" windowWidth="20730" windowHeight="11160" firstSheet="4" activeTab="7" xr2:uid="{C3B37566-6337-4F36-AC2E-247E3E1A444A}"/>
  </bookViews>
  <sheets>
    <sheet name="1. ÖSSZES bevétel (3)" sheetId="1" r:id="rId1"/>
    <sheet name="2. ÖSSZES kiadások (2)" sheetId="2" r:id="rId2"/>
    <sheet name="3.Intézményi bevételek (3)" sheetId="12" r:id="rId3"/>
    <sheet name="4.Intézményi kiadások (3)" sheetId="13" r:id="rId4"/>
    <sheet name="5. Önkormányzat bevétele (3)" sheetId="3" r:id="rId5"/>
    <sheet name="6. Önkormányzat kiadása (4)" sheetId="4" r:id="rId6"/>
    <sheet name="11.mell működés mérleg (2)" sheetId="6" r:id="rId7"/>
    <sheet name="12.mell felhalm mérleg (2)" sheetId="7" r:id="rId8"/>
    <sheet name="13. összevont kv-i mérleg (2)" sheetId="8" r:id="rId9"/>
    <sheet name="16. sz.melléklet ütemterv (4)" sheetId="10" r:id="rId10"/>
  </sheets>
  <externalReferences>
    <externalReference r:id="rId11"/>
  </externalReferences>
  <definedNames>
    <definedName name="_xlnm.Print_Titles" localSheetId="4">'5. Önkormányzat bevétele (3)'!$3:$5</definedName>
    <definedName name="_xlnm.Print_Titles" localSheetId="5">'6. Önkormányzat kiadása (4)'!$3:$5</definedName>
    <definedName name="_xlnm.Print_Area" localSheetId="6">'11.mell működés mérleg (2)'!$A$2:$F$24</definedName>
    <definedName name="_xlnm.Print_Area" localSheetId="7">'12.mell felhalm mérleg (2)'!$A$1:$G$22</definedName>
    <definedName name="_xlnm.Print_Area" localSheetId="8">'13. összevont kv-i mérleg (2)'!$A$1:$K$15</definedName>
    <definedName name="_xlnm.Print_Area" localSheetId="9">'16. sz.melléklet ütemterv (4)'!$A$1:$P$27</definedName>
    <definedName name="_xlnm.Print_Area" localSheetId="2">'3.Intézményi bevételek (3)'!$A$1:$J$33</definedName>
    <definedName name="_xlnm.Print_Area" localSheetId="3">'4.Intézményi kiadások (3)'!$A$1:$K$24</definedName>
    <definedName name="_xlnm.Print_Area" localSheetId="4">'5. Önkormányzat bevétele (3)'!$A$1:$E$51</definedName>
    <definedName name="_xlnm.Print_Area" localSheetId="5">'6. Önkormányzat kiadása (4)'!$A$1:$E$93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2" i="1"/>
  <c r="D27" i="1"/>
  <c r="C8" i="1" l="1"/>
  <c r="C27" i="1" s="1"/>
  <c r="F23" i="13"/>
  <c r="J22" i="13"/>
  <c r="I22" i="13"/>
  <c r="H21" i="13"/>
  <c r="H23" i="13" s="1"/>
  <c r="G21" i="13"/>
  <c r="G23" i="13" s="1"/>
  <c r="F21" i="13"/>
  <c r="E21" i="13"/>
  <c r="E23" i="13" s="1"/>
  <c r="D21" i="13"/>
  <c r="D23" i="13" s="1"/>
  <c r="C21" i="13"/>
  <c r="C23" i="13" s="1"/>
  <c r="B21" i="13"/>
  <c r="B23" i="13" s="1"/>
  <c r="J20" i="13"/>
  <c r="I20" i="13"/>
  <c r="J19" i="13"/>
  <c r="I19" i="13"/>
  <c r="J18" i="13"/>
  <c r="I18" i="13"/>
  <c r="J10" i="13"/>
  <c r="J12" i="13" s="1"/>
  <c r="I10" i="13"/>
  <c r="H10" i="13"/>
  <c r="H12" i="13" s="1"/>
  <c r="G10" i="13"/>
  <c r="G12" i="13" s="1"/>
  <c r="F10" i="13"/>
  <c r="F12" i="13" s="1"/>
  <c r="E10" i="13"/>
  <c r="E12" i="13" s="1"/>
  <c r="D10" i="13"/>
  <c r="D12" i="13" s="1"/>
  <c r="C10" i="13"/>
  <c r="B10" i="13"/>
  <c r="B12" i="13" s="1"/>
  <c r="C31" i="12"/>
  <c r="B31" i="12"/>
  <c r="C29" i="12"/>
  <c r="B29" i="12"/>
  <c r="C28" i="12"/>
  <c r="B28" i="12"/>
  <c r="C27" i="12"/>
  <c r="B27" i="12"/>
  <c r="J22" i="12"/>
  <c r="E22" i="12"/>
  <c r="D22" i="12"/>
  <c r="J20" i="12"/>
  <c r="I20" i="12"/>
  <c r="I22" i="12" s="1"/>
  <c r="H20" i="12"/>
  <c r="H22" i="12" s="1"/>
  <c r="G20" i="12"/>
  <c r="G22" i="12" s="1"/>
  <c r="F20" i="12"/>
  <c r="F22" i="12" s="1"/>
  <c r="E20" i="12"/>
  <c r="D20" i="12"/>
  <c r="C20" i="12"/>
  <c r="C22" i="12" s="1"/>
  <c r="B20" i="12"/>
  <c r="B22" i="12" s="1"/>
  <c r="J12" i="12"/>
  <c r="E12" i="12"/>
  <c r="D12" i="12"/>
  <c r="J10" i="12"/>
  <c r="I10" i="12"/>
  <c r="I12" i="12" s="1"/>
  <c r="H10" i="12"/>
  <c r="H12" i="12" s="1"/>
  <c r="G10" i="12"/>
  <c r="G12" i="12" s="1"/>
  <c r="F10" i="12"/>
  <c r="F12" i="12" s="1"/>
  <c r="E10" i="12"/>
  <c r="D10" i="12"/>
  <c r="C10" i="12"/>
  <c r="C12" i="12" s="1"/>
  <c r="B10" i="12"/>
  <c r="B12" i="12" s="1"/>
  <c r="D90" i="4"/>
  <c r="D83" i="4"/>
  <c r="D49" i="3"/>
  <c r="N26" i="10"/>
  <c r="M26" i="10"/>
  <c r="L26" i="10"/>
  <c r="K26" i="10"/>
  <c r="J26" i="10"/>
  <c r="I26" i="10"/>
  <c r="H26" i="10"/>
  <c r="G26" i="10"/>
  <c r="F26" i="10"/>
  <c r="E26" i="10"/>
  <c r="D26" i="10"/>
  <c r="C26" i="10"/>
  <c r="O25" i="10"/>
  <c r="O24" i="10"/>
  <c r="O23" i="10"/>
  <c r="O22" i="10"/>
  <c r="O21" i="10"/>
  <c r="O20" i="10"/>
  <c r="O19" i="10"/>
  <c r="O18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O15" i="10"/>
  <c r="O14" i="10"/>
  <c r="O13" i="10"/>
  <c r="O12" i="10"/>
  <c r="O11" i="10"/>
  <c r="O10" i="10"/>
  <c r="O9" i="10"/>
  <c r="O8" i="10"/>
  <c r="O7" i="10"/>
  <c r="O6" i="10"/>
  <c r="G14" i="8"/>
  <c r="H13" i="8"/>
  <c r="G13" i="8"/>
  <c r="H12" i="8"/>
  <c r="G12" i="8"/>
  <c r="I12" i="8" s="1"/>
  <c r="I11" i="8"/>
  <c r="I10" i="8"/>
  <c r="H9" i="8"/>
  <c r="H14" i="8" s="1"/>
  <c r="H8" i="8"/>
  <c r="G8" i="8"/>
  <c r="I7" i="8"/>
  <c r="I6" i="8"/>
  <c r="E27" i="7"/>
  <c r="D27" i="7"/>
  <c r="B27" i="7"/>
  <c r="F20" i="7"/>
  <c r="C20" i="7"/>
  <c r="E9" i="7"/>
  <c r="C9" i="7"/>
  <c r="B9" i="7"/>
  <c r="E8" i="7"/>
  <c r="C8" i="7"/>
  <c r="B8" i="7"/>
  <c r="E7" i="7"/>
  <c r="E20" i="7" s="1"/>
  <c r="B7" i="7"/>
  <c r="B20" i="7" s="1"/>
  <c r="F13" i="6"/>
  <c r="E13" i="6"/>
  <c r="C13" i="6"/>
  <c r="C22" i="6" s="1"/>
  <c r="B13" i="6"/>
  <c r="E12" i="6"/>
  <c r="C12" i="6"/>
  <c r="B12" i="6"/>
  <c r="F11" i="6"/>
  <c r="E11" i="6"/>
  <c r="B11" i="6"/>
  <c r="E10" i="6"/>
  <c r="B10" i="6"/>
  <c r="E9" i="6"/>
  <c r="B9" i="6"/>
  <c r="E8" i="6"/>
  <c r="B8" i="6"/>
  <c r="C90" i="4"/>
  <c r="C83" i="4"/>
  <c r="D78" i="4"/>
  <c r="C78" i="4"/>
  <c r="D41" i="4"/>
  <c r="C41" i="4"/>
  <c r="D29" i="4"/>
  <c r="C29" i="4"/>
  <c r="D24" i="4"/>
  <c r="C24" i="4"/>
  <c r="D21" i="4"/>
  <c r="C21" i="4"/>
  <c r="D13" i="4"/>
  <c r="C13" i="4"/>
  <c r="D10" i="4"/>
  <c r="C10" i="4"/>
  <c r="C49" i="3"/>
  <c r="D42" i="3"/>
  <c r="C42" i="3"/>
  <c r="D39" i="3"/>
  <c r="C39" i="3"/>
  <c r="D36" i="3"/>
  <c r="C36" i="3"/>
  <c r="D32" i="3"/>
  <c r="C32" i="3"/>
  <c r="D21" i="3"/>
  <c r="D23" i="3" s="1"/>
  <c r="C21" i="3"/>
  <c r="C23" i="3" s="1"/>
  <c r="D17" i="3"/>
  <c r="C17" i="3"/>
  <c r="D15" i="3"/>
  <c r="C15" i="3"/>
  <c r="D13" i="3"/>
  <c r="C13" i="3"/>
  <c r="D42" i="2"/>
  <c r="C42" i="2"/>
  <c r="D40" i="2"/>
  <c r="D39" i="2"/>
  <c r="C30" i="2"/>
  <c r="C29" i="2"/>
  <c r="D28" i="2"/>
  <c r="D26" i="2" s="1"/>
  <c r="C28" i="2"/>
  <c r="C27" i="2"/>
  <c r="D23" i="2"/>
  <c r="D35" i="2" s="1"/>
  <c r="C23" i="2"/>
  <c r="D22" i="2"/>
  <c r="C22" i="2"/>
  <c r="D21" i="2"/>
  <c r="D33" i="2" s="1"/>
  <c r="C21" i="2"/>
  <c r="D18" i="2"/>
  <c r="D44" i="2" s="1"/>
  <c r="C18" i="2"/>
  <c r="C44" i="2" s="1"/>
  <c r="D16" i="2"/>
  <c r="D41" i="2" s="1"/>
  <c r="C16" i="2"/>
  <c r="C41" i="2" s="1"/>
  <c r="C15" i="2"/>
  <c r="C14" i="2"/>
  <c r="D38" i="2"/>
  <c r="C13" i="2"/>
  <c r="C38" i="2" s="1"/>
  <c r="D37" i="2"/>
  <c r="C12" i="2"/>
  <c r="C37" i="2" s="1"/>
  <c r="D11" i="2"/>
  <c r="D36" i="2" s="1"/>
  <c r="C11" i="2"/>
  <c r="C36" i="2" s="1"/>
  <c r="C10" i="2"/>
  <c r="C9" i="2"/>
  <c r="C8" i="2"/>
  <c r="D25" i="1"/>
  <c r="D35" i="1" s="1"/>
  <c r="C25" i="1"/>
  <c r="D24" i="1"/>
  <c r="D28" i="1" s="1"/>
  <c r="C24" i="1"/>
  <c r="D23" i="1"/>
  <c r="C23" i="1"/>
  <c r="D19" i="1"/>
  <c r="C19" i="1"/>
  <c r="D18" i="1"/>
  <c r="C18" i="1"/>
  <c r="C16" i="1"/>
  <c r="D15" i="1"/>
  <c r="D34" i="1" s="1"/>
  <c r="C15" i="1"/>
  <c r="C34" i="1" s="1"/>
  <c r="D14" i="1"/>
  <c r="D33" i="1" s="1"/>
  <c r="C14" i="1"/>
  <c r="C33" i="1" s="1"/>
  <c r="C13" i="1"/>
  <c r="C32" i="1" s="1"/>
  <c r="C12" i="1"/>
  <c r="C11" i="1"/>
  <c r="C30" i="1" s="1"/>
  <c r="C10" i="1"/>
  <c r="C29" i="1" s="1"/>
  <c r="C9" i="1"/>
  <c r="C28" i="1" s="1"/>
  <c r="O26" i="10" l="1"/>
  <c r="O16" i="10"/>
  <c r="I13" i="8"/>
  <c r="I8" i="8"/>
  <c r="E22" i="6"/>
  <c r="F22" i="6"/>
  <c r="J21" i="13"/>
  <c r="I21" i="13"/>
  <c r="C22" i="1"/>
  <c r="D17" i="1"/>
  <c r="C34" i="2"/>
  <c r="D34" i="2"/>
  <c r="C35" i="2"/>
  <c r="D7" i="2"/>
  <c r="C39" i="2"/>
  <c r="C33" i="2"/>
  <c r="C26" i="2"/>
  <c r="D7" i="1"/>
  <c r="C12" i="13"/>
  <c r="J23" i="13" s="1"/>
  <c r="I12" i="13"/>
  <c r="I23" i="13" s="1"/>
  <c r="B32" i="12"/>
  <c r="C32" i="12"/>
  <c r="B30" i="12"/>
  <c r="C30" i="12"/>
  <c r="C30" i="4"/>
  <c r="C84" i="4" s="1"/>
  <c r="C91" i="4" s="1"/>
  <c r="D30" i="4"/>
  <c r="D84" i="4" s="1"/>
  <c r="D91" i="4" s="1"/>
  <c r="C43" i="3"/>
  <c r="C50" i="3" s="1"/>
  <c r="D43" i="3"/>
  <c r="D50" i="3" s="1"/>
  <c r="C31" i="1"/>
  <c r="C35" i="1"/>
  <c r="D22" i="1"/>
  <c r="C7" i="2"/>
  <c r="B21" i="7"/>
  <c r="I9" i="8"/>
  <c r="B22" i="6"/>
  <c r="B23" i="6" s="1"/>
  <c r="C21" i="7"/>
  <c r="C17" i="1"/>
  <c r="C20" i="2"/>
  <c r="I14" i="8"/>
  <c r="E21" i="7"/>
  <c r="F21" i="7"/>
  <c r="C40" i="2"/>
  <c r="D20" i="2"/>
  <c r="C7" i="1"/>
  <c r="F23" i="6" l="1"/>
  <c r="C23" i="6"/>
  <c r="E23" i="6"/>
  <c r="C26" i="1"/>
  <c r="D32" i="2"/>
  <c r="D26" i="1"/>
  <c r="C32" i="2"/>
</calcChain>
</file>

<file path=xl/sharedStrings.xml><?xml version="1.0" encoding="utf-8"?>
<sst xmlns="http://schemas.openxmlformats.org/spreadsheetml/2006/main" count="485" uniqueCount="308">
  <si>
    <t>"1. melléklet a  3/2024.(II.23.) önkormányzati rendelethez</t>
  </si>
  <si>
    <t xml:space="preserve">Marcali Város Önkormányzata, és irányítása alá tartozó költségvetési szervek 2024.évi  bevételi     előirányzatai                                                    </t>
  </si>
  <si>
    <t>e Ft</t>
  </si>
  <si>
    <t>S.sz</t>
  </si>
  <si>
    <t>M e g n e v e z é s</t>
  </si>
  <si>
    <t>2024. évi előirányzat</t>
  </si>
  <si>
    <t>2024. évi módosított előirányzat</t>
  </si>
  <si>
    <t>Bevételek</t>
  </si>
  <si>
    <t>1.</t>
  </si>
  <si>
    <t>Marcali Város Önkormányzata</t>
  </si>
  <si>
    <t>Ebből: Önkormányzatok működési támogatása</t>
  </si>
  <si>
    <t xml:space="preserve">            Működési célú támogatások áht. belülről</t>
  </si>
  <si>
    <t xml:space="preserve">            Felhalmozási célú támogatások áht. belülről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</si>
  <si>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</si>
  <si>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</si>
  <si>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</si>
  <si>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</si>
  <si>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</si>
  <si>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 xml:space="preserve">            Finanszírozási bevétel</t>
  </si>
  <si>
    <t>2.</t>
  </si>
  <si>
    <t>Marcali Közös Önkormányzati Hivatal</t>
  </si>
  <si>
    <t>Ebből:  Működési bevétel, egyéb közhatalmi bevétel</t>
  </si>
  <si>
    <t>3.</t>
  </si>
  <si>
    <t>Marcali Város Önkormányzata irányítása alá tartozó kv.szervek</t>
  </si>
  <si>
    <t xml:space="preserve">                 </t>
  </si>
  <si>
    <t>Ebből:  Működési bevétel</t>
  </si>
  <si>
    <t>Bevételek összesen:  /1+2+3/</t>
  </si>
  <si>
    <t>"</t>
  </si>
  <si>
    <t>"2. melléklet a 3/2024.(II.23.) önkormányzati rendelethez</t>
  </si>
  <si>
    <t xml:space="preserve">Marcali Város Önkormányzata, és irányítása alá tartozó költségvetési szervek 2024.évi                                                                    kiadási előirányzatai                                                              </t>
  </si>
  <si>
    <t>Kiadások</t>
  </si>
  <si>
    <t>Ebből: Személyi juttatás</t>
  </si>
  <si>
    <t xml:space="preserve">            Munkaadókat terhelő járulék</t>
  </si>
  <si>
    <t xml:space="preserve">             Dologi kiadás</t>
  </si>
  <si>
    <t xml:space="preserve">             Ellátottak pénzbeli juttatásai</t>
  </si>
  <si>
    <t xml:space="preserve">             Egyéb működési célú kiadás</t>
  </si>
  <si>
    <t xml:space="preserve">             Egyéb felhalmozási célú kiadás</t>
  </si>
  <si>
    <t xml:space="preserve">             Beruházás  </t>
  </si>
  <si>
    <t xml:space="preserve">             Felújítás</t>
  </si>
  <si>
    <t xml:space="preserve">             Áh.belüli megelőlegezés visszafizetése</t>
  </si>
  <si>
    <t xml:space="preserve">             Likvid hitel törlesztés</t>
  </si>
  <si>
    <t xml:space="preserve">             Fejlesztési hitel törlesztés</t>
  </si>
  <si>
    <t>Ebből:  Személyi juttatások</t>
  </si>
  <si>
    <t xml:space="preserve">             Munkaadókat terhelő járulék</t>
  </si>
  <si>
    <t xml:space="preserve">             Dologi kiadások</t>
  </si>
  <si>
    <t xml:space="preserve">             Beruházás</t>
  </si>
  <si>
    <t>Kiadások összesen:  /1+2+3/</t>
  </si>
  <si>
    <t xml:space="preserve">             Beruházás   </t>
  </si>
  <si>
    <t>"5. melléklet a 3/2024.(II.23.) önkormányzati rendelethez</t>
  </si>
  <si>
    <t>Marcali Város Önkormányzatának 2024. évi bevételi előirányzatai</t>
  </si>
  <si>
    <t>S.sz.</t>
  </si>
  <si>
    <t>Megnevezés</t>
  </si>
  <si>
    <t>2024.évi előirányzat</t>
  </si>
  <si>
    <t>Helyi önkormányzatok működésének általános támogatása</t>
  </si>
  <si>
    <t>Települési önkormányzatok egyes köznevelési feladatainak támogatása</t>
  </si>
  <si>
    <t>Települési önkormányzatok szociális gyermekjóléti  feladatainak támogatása</t>
  </si>
  <si>
    <t>Települési önkormányzatok gyermekétkeztetési feladatainak támogatása</t>
  </si>
  <si>
    <t>Települési önkormányzatok kultúrális feladatainak támogatása</t>
  </si>
  <si>
    <t>Helyi önkormányzatok kiegészítő támogatásai</t>
  </si>
  <si>
    <t>ebből: Működőképesség megőrzését szolgáló kiegészítő támogatás</t>
  </si>
  <si>
    <t>Önkormányzatok működési támogatásai (1+…6)</t>
  </si>
  <si>
    <t>Egyéb működési célú támogatások bevételei államháztartáson belülről</t>
  </si>
  <si>
    <t>Működési célú támogatások államháztartáson belülről (8)</t>
  </si>
  <si>
    <t>Felhalmozási célú önkormányzati támogatás, egyéb felhalmozási célú támogatás</t>
  </si>
  <si>
    <t>Felhalmozási célú támogatások államháztartáson belülről (10)</t>
  </si>
  <si>
    <t xml:space="preserve">Vagyoni típusú adók </t>
  </si>
  <si>
    <t xml:space="preserve">Értékesítési és forgalmi adók </t>
  </si>
  <si>
    <t xml:space="preserve">Egyéb áruhasználati és szolgáltatási adók </t>
  </si>
  <si>
    <t>Termékek és szolgáltatások adói (13+14)</t>
  </si>
  <si>
    <t xml:space="preserve">Egyéb közhatalmi bevételek </t>
  </si>
  <si>
    <t>Közhatalmi bevételek (12+15+16)</t>
  </si>
  <si>
    <t>Készletértékesítés ellenértéke</t>
  </si>
  <si>
    <t>Szolgáltatások ellenértéke</t>
  </si>
  <si>
    <t>Közvetített szolgáltatások ellenértéke</t>
  </si>
  <si>
    <t xml:space="preserve">Tulajdonosi bevételek </t>
  </si>
  <si>
    <t>Kiszámlázott általános forgalmi adó</t>
  </si>
  <si>
    <t xml:space="preserve">Általános forgalmi adó visszatérítése </t>
  </si>
  <si>
    <t>Kamatbevételek</t>
  </si>
  <si>
    <t>Egyéb működési bevételek</t>
  </si>
  <si>
    <t>Működési bevételek (18+..26)</t>
  </si>
  <si>
    <t>Ingatlanok értékesítése</t>
  </si>
  <si>
    <t>Részesedések értékesítése</t>
  </si>
  <si>
    <t>Egyéb tárgyi eszköz értékesítés</t>
  </si>
  <si>
    <t>Felhalmozási bevételek (28+30)</t>
  </si>
  <si>
    <t>Működési célú visszatérítendő támogatások, kölcsönök visszatérülése államháztartáson kívülről</t>
  </si>
  <si>
    <t>Egyéb működési célú átvett pénz</t>
  </si>
  <si>
    <t>Működési célú átvett pénzeszközök (32+33)</t>
  </si>
  <si>
    <t>Felhalmozási célú visszatérítendő támogatások, kölcsönök visszatérülése államháztartáson kívülről</t>
  </si>
  <si>
    <t>Egyéb felhalmozási célú átvett pénzeszköz</t>
  </si>
  <si>
    <t>Felhalmozási célú átvett pénzeszközök ( 35+36 )</t>
  </si>
  <si>
    <t>Költségvetési bevételek (7+9+11+17+27+31+34+37)</t>
  </si>
  <si>
    <t xml:space="preserve">Államháztartáson belüli megelőlegezés </t>
  </si>
  <si>
    <t>Előző év költségvetési maradványának igénybevétele</t>
  </si>
  <si>
    <t>Fejlesztési hitel</t>
  </si>
  <si>
    <t>Likvid hitel felvétele</t>
  </si>
  <si>
    <t>"6. melléklet a 3/2024.(II.23.) önkormányzati rendelethez</t>
  </si>
  <si>
    <t>Marcali Város Önkormányzatának 2024. évi kiadási előirányzatai</t>
  </si>
  <si>
    <t xml:space="preserve">Személyi juttatások </t>
  </si>
  <si>
    <t xml:space="preserve">Munkaadókat terhelő járulékok és szociális hozzájárulási adó                                                                            </t>
  </si>
  <si>
    <t>Szakmai anyagok beszerzése</t>
  </si>
  <si>
    <t>Üzemeltetési anyagok beszerzése</t>
  </si>
  <si>
    <t>Készletbeszerzés (3+4)</t>
  </si>
  <si>
    <t xml:space="preserve">Informatikai szolgáltatások igénybevétele </t>
  </si>
  <si>
    <t>Egyéb kommunikációs szolgáltatás</t>
  </si>
  <si>
    <t>Kommunikációs szolgáltatások ( 6+7 )</t>
  </si>
  <si>
    <t xml:space="preserve">Közüzemi díjak </t>
  </si>
  <si>
    <t>Vásárolt élelmezés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</si>
  <si>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</si>
  <si>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</si>
  <si>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</si>
  <si>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</si>
  <si>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</si>
  <si>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>Szolgáltatási kiadások ( 9+…+ 15 )</t>
  </si>
  <si>
    <t>Kiküldetések kiadásai</t>
  </si>
  <si>
    <t>Reklám- és propagandakiadások</t>
  </si>
  <si>
    <t>Kiküldetések, reklám- és propagandakiadások ( 17+18 )</t>
  </si>
  <si>
    <t>Működési célú előzetesen felszámított általános forgalmi adó</t>
  </si>
  <si>
    <t xml:space="preserve">Fizetendő általános forgalmi adó </t>
  </si>
  <si>
    <t>Kamatkiadások</t>
  </si>
  <si>
    <t xml:space="preserve">Egyéb dologi kiadások </t>
  </si>
  <si>
    <t>Különféle befizetések és egyéb dologi kiadások (20+.. +23)</t>
  </si>
  <si>
    <t>Dologi kiadások összesen ( 5+8+16+19+24 )</t>
  </si>
  <si>
    <t>Lakbértámogatás</t>
  </si>
  <si>
    <t>Köztemetés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</si>
  <si>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</si>
  <si>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</si>
  <si>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</si>
  <si>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</si>
  <si>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</si>
  <si>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</si>
  <si>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</si>
  <si>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</si>
  <si>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Ellátottak pénzbeli juttatásai  ( 26+..35 )</t>
  </si>
  <si>
    <t>Előző évi elszámolások</t>
  </si>
  <si>
    <t>A helyi önkormányzatok törvényi előíráson alapuló befizetései</t>
  </si>
  <si>
    <t xml:space="preserve">Egyéb működési célú támogatások államháztartáson belülre </t>
  </si>
  <si>
    <t>Egyéb működési célú támogatások államháztartáson kívülre</t>
  </si>
  <si>
    <t>Kft finanszírozása</t>
  </si>
  <si>
    <t>Társ. szervek, ifjúsági és polgári köz. tám.</t>
  </si>
  <si>
    <t>Marcali Római Katolikus Egyházközség</t>
  </si>
  <si>
    <t>Marcali Református Egyházközség</t>
  </si>
  <si>
    <t>Kulturális egyesületek támogatása</t>
  </si>
  <si>
    <t xml:space="preserve">Közművelődési pályázat </t>
  </si>
  <si>
    <t>Sport pályázat</t>
  </si>
  <si>
    <t>Közművelődési érdekeltségnövelő támogatás</t>
  </si>
  <si>
    <t>Egészségügyi és Szociális Bizottság támogatási kerete</t>
  </si>
  <si>
    <t>Civil Egyesületek működési támogatása</t>
  </si>
  <si>
    <t>Általános polgármesteri alap</t>
  </si>
  <si>
    <t>"Millió lépés az iskolákért" program</t>
  </si>
  <si>
    <t>Marcato jubileumi rendezvény</t>
  </si>
  <si>
    <t>Mentők Közalapítvány</t>
  </si>
  <si>
    <t>Sport támogatás</t>
  </si>
  <si>
    <t xml:space="preserve">                MVFC Labdarúgás </t>
  </si>
  <si>
    <t xml:space="preserve">                MVSZSE: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</si>
  <si>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</si>
  <si>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</si>
  <si>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</si>
  <si>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</si>
  <si>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</si>
  <si>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 xml:space="preserve">               - Lovas Szakosztály</t>
  </si>
  <si>
    <t xml:space="preserve">               - Marcali Shinkyokushin Karate Klub</t>
  </si>
  <si>
    <t xml:space="preserve">               - Marcali Kerékpáros Sport Egyesület</t>
  </si>
  <si>
    <t xml:space="preserve">               - NivoMed Egyesület</t>
  </si>
  <si>
    <t xml:space="preserve">               - Boronkai Hagyományőrző és Íjász Egyesület</t>
  </si>
  <si>
    <t xml:space="preserve">               - Kölökparádé</t>
  </si>
  <si>
    <t>Tartalékok</t>
  </si>
  <si>
    <t>Müködési célú kölcsön nyújtása államháztartáson kivülre</t>
  </si>
  <si>
    <t>Egyéb működési célú kiadások ( 37+..   +42)</t>
  </si>
  <si>
    <t>Beruházások</t>
  </si>
  <si>
    <t>Felújítások</t>
  </si>
  <si>
    <t>Felhalmozási célú kölcsönök nyújtása államháztartáson kívülre, egyéb felhalmozási kiadások</t>
  </si>
  <si>
    <t>Felhalmozási célú kiadások (44+45 +46)</t>
  </si>
  <si>
    <t>Államháztartáson belüli megelőlegezés visszafizetése</t>
  </si>
  <si>
    <t>Központi, irányító szervi támogatások folyósítása</t>
  </si>
  <si>
    <t>Likvid hitel törlesztése</t>
  </si>
  <si>
    <t>Fejlesztési hitel törlesztés</t>
  </si>
  <si>
    <t>11. melléklet a ../2024.(...) önkormányzati rendelethez</t>
  </si>
  <si>
    <t>"11.melléklet a 3/2024.(II.23.) önkormányzati rendelethez</t>
  </si>
  <si>
    <t>Marcali Város Önkormányzata, és irányítása alá tartozó költségvetési szervek 2024. évi működési célú bevételei és  kiadásai</t>
  </si>
  <si>
    <t>2024. évi  előirányzat</t>
  </si>
  <si>
    <t>Önkormányzatok működési támogatása</t>
  </si>
  <si>
    <t>Személyi juttatások</t>
  </si>
  <si>
    <t>Működési célú támogatások államháztartáson belülről</t>
  </si>
  <si>
    <t>Munkaadókat terhelő járulék</t>
  </si>
  <si>
    <t xml:space="preserve"> Közhatalmi bevételek</t>
  </si>
  <si>
    <t>Dologi kiadások</t>
  </si>
  <si>
    <t>Működési bevételek</t>
  </si>
  <si>
    <t>Ellátottak pénzbeli juttatásai</t>
  </si>
  <si>
    <t xml:space="preserve"> Működési célú átvett pénzeszközök</t>
  </si>
  <si>
    <t>Egyéb működési célú kiadás</t>
  </si>
  <si>
    <t>Elözö évi költségvetési maradvány igénybevétele</t>
  </si>
  <si>
    <t>Megelőlegezés visszafizetése</t>
  </si>
  <si>
    <t>Likvid hitel felvétel</t>
  </si>
  <si>
    <t>Likvid hitel törlesztés</t>
  </si>
  <si>
    <t>Á.h. belüli megelőlegezés</t>
  </si>
  <si>
    <t>ÖSSZESEN:</t>
  </si>
  <si>
    <t>Hiány:</t>
  </si>
  <si>
    <t>Többlet:</t>
  </si>
  <si>
    <t>"12.melléklet a 3/2024.(II.23.) önkormányzati rendelethez</t>
  </si>
  <si>
    <t>Marcali Város Önkormányzata, és irányítása alá tartozó költségvetési szervek 2024. évi felhalmozási célú bevételei és  kiadásai</t>
  </si>
  <si>
    <t>Felhalmozási célú támogatások államháztartáson belülről</t>
  </si>
  <si>
    <t>Egyéb felhalmozási célú kiadás</t>
  </si>
  <si>
    <t xml:space="preserve"> Felhalmozási bevételek</t>
  </si>
  <si>
    <t xml:space="preserve">Beruházás   </t>
  </si>
  <si>
    <t>Felhalmozási célú átvett pénzeszközök</t>
  </si>
  <si>
    <t>Felújítás</t>
  </si>
  <si>
    <t>"13. melléklet a 3/2024.(II.23.) önkormányzati rendelethez</t>
  </si>
  <si>
    <t>Marcali Város Önkormányzata, és irányítása alá tartozó költségvetési szervek 2024. évi összevont költségvetési mérlege</t>
  </si>
  <si>
    <t>Működési célú</t>
  </si>
  <si>
    <t>Felhalmozási célú</t>
  </si>
  <si>
    <t>Összesen</t>
  </si>
  <si>
    <t>Tárgyévi bevételek összesen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</si>
  <si>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</si>
  <si>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</si>
  <si>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</si>
  <si>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</si>
  <si>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</si>
  <si>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</si>
  <si>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Kiadások mindösszesen</t>
  </si>
  <si>
    <t>Bevételek mindösszesen</t>
  </si>
  <si>
    <t>"16.melléklet a 3/2024.(II.23.) önkormányzati rendelethez</t>
  </si>
  <si>
    <t xml:space="preserve">Marcali Város Önkormányzata, és irányítása alá tartozó költségvetési szervek  előirányzati ütemterve 2024.évre                         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</si>
  <si>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</si>
  <si>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</si>
  <si>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</si>
  <si>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</si>
  <si>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</si>
  <si>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</si>
  <si>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</si>
  <si>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</si>
  <si>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</si>
  <si>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</si>
  <si>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</si>
  <si>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</si>
  <si>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</si>
  <si>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</si>
  <si>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Bevételi előirányzatok</t>
  </si>
  <si>
    <t>4.</t>
  </si>
  <si>
    <t>5.</t>
  </si>
  <si>
    <t>Közhatalmi bevételek</t>
  </si>
  <si>
    <t>6.</t>
  </si>
  <si>
    <t>7.</t>
  </si>
  <si>
    <t>Felhalmozási bevételek</t>
  </si>
  <si>
    <t>8.</t>
  </si>
  <si>
    <t>Működési célú átvett pénzeszközök</t>
  </si>
  <si>
    <t>9.</t>
  </si>
  <si>
    <t>10.</t>
  </si>
  <si>
    <t>Finanszírozási bevétel</t>
  </si>
  <si>
    <t>11.</t>
  </si>
  <si>
    <t>Bevételi előir. összesen:</t>
  </si>
  <si>
    <t>12.</t>
  </si>
  <si>
    <t>Kiadási előirányzatok</t>
  </si>
  <si>
    <t>13.</t>
  </si>
  <si>
    <t>14.</t>
  </si>
  <si>
    <t>15.</t>
  </si>
  <si>
    <t>16.</t>
  </si>
  <si>
    <t>17.</t>
  </si>
  <si>
    <t>18.</t>
  </si>
  <si>
    <t>19.</t>
  </si>
  <si>
    <t xml:space="preserve">Beruházás, felújítás   </t>
  </si>
  <si>
    <t>20.</t>
  </si>
  <si>
    <t>Finanszírozási kiadás</t>
  </si>
  <si>
    <t>21.</t>
  </si>
  <si>
    <t>Kiadási előir. összesen:</t>
  </si>
  <si>
    <t>1. melléklet a ../2024/(...) önkormányzati rendelethez</t>
  </si>
  <si>
    <t>2. melléklet a ../2024/(...) önkormányzati rendelethez</t>
  </si>
  <si>
    <t>3. melléklet a ../2024/(...) önkormányzati rendelethez</t>
  </si>
  <si>
    <t>4. melléklet a ../2024/(...) önkormányzati rendelethez</t>
  </si>
  <si>
    <t>5. melléklet a ../2024/(...) önkormányzati rendelethez</t>
  </si>
  <si>
    <t>6. melléklet a ../2024/(...) önkormányzati rendelethez</t>
  </si>
  <si>
    <t>7. melléklet a ../2024/(...) önkormányzati rendelethez</t>
  </si>
  <si>
    <t>8. melléklet a ../2024/(...) önkormányzati rendelethez</t>
  </si>
  <si>
    <t>9. melléklet a ../2024/(...) önkormányzati rendelethez</t>
  </si>
  <si>
    <t>10. melléklet a ../2024/(...) önkormányzati rendelethez</t>
  </si>
  <si>
    <t>Bevételek mindösszesen(38+44 )</t>
  </si>
  <si>
    <t xml:space="preserve">Finanszírozási bevétel (39+40+41+42+43) </t>
  </si>
  <si>
    <t xml:space="preserve">Egyéb működési célú pénzeszköz átadás </t>
  </si>
  <si>
    <t xml:space="preserve">Marcali Város Önkormányzata   irányítása alá tartozó költségvetési szervek 2024. évi bevételi előirányzatai                                        </t>
  </si>
  <si>
    <t>Intézmény</t>
  </si>
  <si>
    <t xml:space="preserve"> Felhalmozási  bevétel</t>
  </si>
  <si>
    <t>Ebből:Önként vállalt feladat</t>
  </si>
  <si>
    <t xml:space="preserve">GAMESZSZ </t>
  </si>
  <si>
    <t xml:space="preserve">Berzsenyi Dániel Városi Könyvtár </t>
  </si>
  <si>
    <t xml:space="preserve">Marcali Múzeum </t>
  </si>
  <si>
    <t>Mindösszesen</t>
  </si>
  <si>
    <t>Működési célú átvett pénzeszköz</t>
  </si>
  <si>
    <t>Felhalmozási célú átvett pénzeszköz</t>
  </si>
  <si>
    <t>Maradvány igénybevétele</t>
  </si>
  <si>
    <t xml:space="preserve">GAMESZSZ  </t>
  </si>
  <si>
    <t xml:space="preserve">Marcali Közös Önkormányzati Hivatal </t>
  </si>
  <si>
    <t>Bevételek összesen</t>
  </si>
  <si>
    <t xml:space="preserve">Marcali Város Önkormányzata   irányítása alá tartozó költségvetési szervek 2024. évi kiadási előirányzatai                                          </t>
  </si>
  <si>
    <t>Munkaadókat terhelő járulékok és szociális h.j. adó</t>
  </si>
  <si>
    <t>Egyéb működési célú kiadások</t>
  </si>
  <si>
    <t xml:space="preserve">GAMESZ  </t>
  </si>
  <si>
    <t xml:space="preserve">Múzeum </t>
  </si>
  <si>
    <t>Egyéb felhalmozási célú kiadások</t>
  </si>
  <si>
    <t>Kiadások összesen</t>
  </si>
  <si>
    <t xml:space="preserve"> </t>
  </si>
  <si>
    <t xml:space="preserve">             Pénzeszközök betétként elhelyezése</t>
  </si>
  <si>
    <t xml:space="preserve">                                                                                "3. melléklet a  3/2024.(II.23.) önkormányzati rendelethez</t>
  </si>
  <si>
    <t xml:space="preserve">                                                                                 "4. melléklet a  3/2024.(II.23.) önkormányzati rendelethez</t>
  </si>
  <si>
    <t>Pénzeszközök betétként elhelyezésének megszüntetése</t>
  </si>
  <si>
    <t>Pénzeszközök betétként elhelyezése</t>
  </si>
  <si>
    <t>Egyéb felhalmozási célú támogatások á.h.belülre</t>
  </si>
  <si>
    <t>Költségvetési kiadások összesen (1+2+25+36+43+48)</t>
  </si>
  <si>
    <t>Finanszírozási kiadások  ( 50+.. + 54 )</t>
  </si>
  <si>
    <t>Kiadások mindösszesen( 49+55)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</si>
</sst>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__"/>
    <numFmt numFmtId="166" formatCode="#,###"/>
  </numFmts>
  <fonts count="42" x14ac:knownFonts="1">
    <font>
      <sz val="10"/>
      <name val="Arial CE"/>
      <charset val="238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2"/>
      <name val="Times New Roman CE"/>
      <charset val="238"/>
    </font>
    <font>
      <i/>
      <sz val="12"/>
      <name val="Times New Roman CE"/>
      <charset val="238"/>
    </font>
    <font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i/>
      <sz val="12"/>
      <name val="Arial"/>
      <family val="2"/>
      <charset val="238"/>
    </font>
    <font>
      <i/>
      <sz val="12"/>
      <name val="Times New Roman"/>
      <family val="1"/>
      <charset val="238"/>
    </font>
    <font>
      <sz val="10"/>
      <name val="Times New Roman CE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i/>
      <sz val="10"/>
      <name val="Times New Roman CE"/>
      <charset val="238"/>
    </font>
    <font>
      <b/>
      <sz val="12"/>
      <name val="Times New Roman CE"/>
      <family val="1"/>
      <charset val="238"/>
    </font>
    <font>
      <sz val="11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 CE"/>
      <charset val="238"/>
    </font>
    <font>
      <b/>
      <sz val="10"/>
      <name val="Times New Roman CE"/>
      <charset val="238"/>
    </font>
    <font>
      <b/>
      <i/>
      <sz val="12"/>
      <name val="Times New Roman"/>
      <family val="1"/>
      <charset val="238"/>
    </font>
    <font>
      <sz val="12"/>
      <name val="Times New Roman CE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27" fillId="0" borderId="0"/>
    <xf numFmtId="0" fontId="32" fillId="0" borderId="0"/>
    <xf numFmtId="0" fontId="2" fillId="0" borderId="0"/>
  </cellStyleXfs>
  <cellXfs count="378">
    <xf numFmtId="0" fontId="0" fillId="0" borderId="0" xfId="0"/>
    <xf numFmtId="0" fontId="2" fillId="0" borderId="0" xfId="1"/>
    <xf numFmtId="0" fontId="3" fillId="0" borderId="0" xfId="1" applyFont="1"/>
    <xf numFmtId="0" fontId="5" fillId="0" borderId="0" xfId="0" applyFont="1"/>
    <xf numFmtId="0" fontId="7" fillId="0" borderId="0" xfId="2" applyFont="1"/>
    <xf numFmtId="0" fontId="8" fillId="0" borderId="0" xfId="1" applyFont="1"/>
    <xf numFmtId="0" fontId="9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1" applyFont="1" applyAlignment="1">
      <alignment horizontal="righ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3" fontId="12" fillId="0" borderId="5" xfId="1" applyNumberFormat="1" applyFont="1" applyBorder="1" applyAlignment="1">
      <alignment horizontal="center" vertical="top" wrapText="1"/>
    </xf>
    <xf numFmtId="0" fontId="2" fillId="0" borderId="6" xfId="1" applyBorder="1"/>
    <xf numFmtId="0" fontId="13" fillId="0" borderId="4" xfId="1" applyFont="1" applyBorder="1" applyAlignment="1">
      <alignment horizontal="center" vertical="top" wrapText="1"/>
    </xf>
    <xf numFmtId="0" fontId="12" fillId="0" borderId="5" xfId="1" applyFont="1" applyBorder="1" applyAlignment="1">
      <alignment vertical="top" wrapText="1"/>
    </xf>
    <xf numFmtId="3" fontId="13" fillId="0" borderId="5" xfId="1" applyNumberFormat="1" applyFont="1" applyBorder="1" applyAlignment="1">
      <alignment horizontal="right" vertical="top" wrapText="1"/>
    </xf>
    <xf numFmtId="3" fontId="13" fillId="0" borderId="6" xfId="1" applyNumberFormat="1" applyFont="1" applyBorder="1" applyAlignment="1">
      <alignment horizontal="right" vertical="top" wrapText="1"/>
    </xf>
    <xf numFmtId="0" fontId="9" fillId="0" borderId="5" xfId="1" applyFont="1" applyBorder="1" applyAlignment="1">
      <alignment vertical="top" wrapText="1"/>
    </xf>
    <xf numFmtId="3" fontId="9" fillId="0" borderId="5" xfId="1" applyNumberFormat="1" applyFont="1" applyBorder="1"/>
    <xf numFmtId="3" fontId="9" fillId="0" borderId="6" xfId="1" applyNumberFormat="1" applyFont="1" applyBorder="1"/>
    <xf numFmtId="0" fontId="14" fillId="0" borderId="0" xfId="1" applyFont="1"/>
    <xf numFmtId="3" fontId="9" fillId="0" borderId="5" xfId="1" applyNumberFormat="1" applyFont="1" applyBorder="1" applyAlignment="1">
      <alignment horizontal="right" vertical="top" wrapText="1"/>
    </xf>
    <xf numFmtId="3" fontId="9" fillId="0" borderId="6" xfId="1" applyNumberFormat="1" applyFont="1" applyBorder="1" applyAlignment="1">
      <alignment horizontal="right" vertical="top" wrapText="1"/>
    </xf>
    <xf numFmtId="0" fontId="9" fillId="0" borderId="0" xfId="1" applyFont="1"/>
    <xf numFmtId="0" fontId="9" fillId="5" borderId="5" xfId="1" applyFont="1" applyFill="1" applyBorder="1" applyAlignment="1">
      <alignment vertical="top" wrapText="1" shrinkToFit="1"/>
    </xf>
    <xf numFmtId="3" fontId="13" fillId="0" borderId="5" xfId="1" applyNumberFormat="1" applyFont="1" applyBorder="1" applyAlignment="1">
      <alignment horizontal="right" wrapText="1"/>
    </xf>
    <xf numFmtId="3" fontId="13" fillId="0" borderId="6" xfId="1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center" vertical="top" wrapText="1"/>
    </xf>
    <xf numFmtId="0" fontId="9" fillId="0" borderId="5" xfId="1" applyFont="1" applyBorder="1"/>
    <xf numFmtId="0" fontId="9" fillId="0" borderId="6" xfId="1" applyFont="1" applyBorder="1"/>
    <xf numFmtId="3" fontId="13" fillId="0" borderId="5" xfId="1" applyNumberFormat="1" applyFont="1" applyBorder="1"/>
    <xf numFmtId="3" fontId="13" fillId="0" borderId="6" xfId="1" applyNumberFormat="1" applyFont="1" applyBorder="1"/>
    <xf numFmtId="0" fontId="13" fillId="2" borderId="4" xfId="1" applyFont="1" applyFill="1" applyBorder="1" applyAlignment="1">
      <alignment horizontal="center" vertical="top" wrapText="1"/>
    </xf>
    <xf numFmtId="0" fontId="13" fillId="2" borderId="5" xfId="1" applyFont="1" applyFill="1" applyBorder="1" applyAlignment="1">
      <alignment vertical="top" wrapText="1"/>
    </xf>
    <xf numFmtId="3" fontId="13" fillId="2" borderId="5" xfId="1" applyNumberFormat="1" applyFont="1" applyFill="1" applyBorder="1" applyAlignment="1">
      <alignment horizontal="right" wrapText="1"/>
    </xf>
    <xf numFmtId="3" fontId="13" fillId="2" borderId="6" xfId="1" applyNumberFormat="1" applyFont="1" applyFill="1" applyBorder="1" applyAlignment="1">
      <alignment horizontal="right" wrapText="1"/>
    </xf>
    <xf numFmtId="3" fontId="14" fillId="0" borderId="0" xfId="1" applyNumberFormat="1" applyFont="1"/>
    <xf numFmtId="0" fontId="9" fillId="5" borderId="8" xfId="1" applyFont="1" applyFill="1" applyBorder="1" applyAlignment="1">
      <alignment vertical="top" wrapText="1" shrinkToFit="1"/>
    </xf>
    <xf numFmtId="3" fontId="9" fillId="0" borderId="8" xfId="1" applyNumberFormat="1" applyFont="1" applyBorder="1" applyAlignment="1">
      <alignment horizontal="right" vertical="top" wrapText="1"/>
    </xf>
    <xf numFmtId="3" fontId="9" fillId="0" borderId="9" xfId="1" applyNumberFormat="1" applyFont="1" applyBorder="1" applyAlignment="1">
      <alignment horizontal="right" vertical="top" wrapText="1"/>
    </xf>
    <xf numFmtId="0" fontId="15" fillId="0" borderId="0" xfId="0" applyFont="1" applyAlignment="1">
      <alignment horizontal="center" vertical="top" wrapText="1"/>
    </xf>
    <xf numFmtId="0" fontId="9" fillId="5" borderId="0" xfId="1" applyFont="1" applyFill="1" applyAlignment="1">
      <alignment vertical="top" wrapText="1" shrinkToFit="1"/>
    </xf>
    <xf numFmtId="3" fontId="9" fillId="0" borderId="0" xfId="1" applyNumberFormat="1" applyFont="1" applyAlignment="1">
      <alignment horizontal="right" vertical="top" wrapText="1"/>
    </xf>
    <xf numFmtId="3" fontId="9" fillId="0" borderId="0" xfId="1" applyNumberFormat="1" applyFont="1"/>
    <xf numFmtId="3" fontId="2" fillId="0" borderId="0" xfId="1" applyNumberFormat="1"/>
    <xf numFmtId="0" fontId="13" fillId="2" borderId="10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top" wrapText="1"/>
    </xf>
    <xf numFmtId="0" fontId="12" fillId="0" borderId="4" xfId="1" applyFont="1" applyBorder="1" applyAlignment="1">
      <alignment horizontal="center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4" xfId="1" applyFont="1" applyBorder="1" applyAlignment="1">
      <alignment vertical="top" wrapText="1"/>
    </xf>
    <xf numFmtId="0" fontId="9" fillId="0" borderId="4" xfId="1" applyFont="1" applyBorder="1" applyAlignment="1">
      <alignment vertical="top" wrapText="1"/>
    </xf>
    <xf numFmtId="0" fontId="9" fillId="5" borderId="4" xfId="1" applyFont="1" applyFill="1" applyBorder="1" applyAlignment="1">
      <alignment vertical="top" wrapText="1"/>
    </xf>
    <xf numFmtId="0" fontId="9" fillId="0" borderId="4" xfId="0" applyFont="1" applyBorder="1" applyAlignment="1">
      <alignment vertical="center"/>
    </xf>
    <xf numFmtId="0" fontId="9" fillId="0" borderId="12" xfId="1" applyFont="1" applyBorder="1" applyAlignment="1">
      <alignment horizontal="center" vertical="top" wrapText="1"/>
    </xf>
    <xf numFmtId="0" fontId="13" fillId="2" borderId="13" xfId="1" applyFont="1" applyFill="1" applyBorder="1" applyAlignment="1">
      <alignment horizontal="center" vertical="top" wrapText="1"/>
    </xf>
    <xf numFmtId="0" fontId="13" fillId="2" borderId="4" xfId="1" applyFont="1" applyFill="1" applyBorder="1" applyAlignment="1">
      <alignment vertical="top" wrapText="1"/>
    </xf>
    <xf numFmtId="0" fontId="14" fillId="0" borderId="15" xfId="1" applyFont="1" applyBorder="1"/>
    <xf numFmtId="0" fontId="9" fillId="0" borderId="7" xfId="0" applyFont="1" applyBorder="1" applyAlignment="1">
      <alignment vertical="center"/>
    </xf>
    <xf numFmtId="3" fontId="9" fillId="0" borderId="8" xfId="1" applyNumberFormat="1" applyFont="1" applyBorder="1"/>
    <xf numFmtId="3" fontId="9" fillId="0" borderId="9" xfId="1" applyNumberFormat="1" applyFont="1" applyBorder="1"/>
    <xf numFmtId="0" fontId="16" fillId="0" borderId="0" xfId="3" applyFont="1"/>
    <xf numFmtId="0" fontId="17" fillId="0" borderId="0" xfId="3" applyFont="1"/>
    <xf numFmtId="0" fontId="18" fillId="0" borderId="0" xfId="3" applyFont="1"/>
    <xf numFmtId="0" fontId="18" fillId="0" borderId="0" xfId="3" applyFont="1" applyAlignment="1">
      <alignment horizontal="center" vertical="center"/>
    </xf>
    <xf numFmtId="164" fontId="19" fillId="0" borderId="0" xfId="3" applyNumberFormat="1" applyFont="1" applyAlignment="1">
      <alignment horizontal="center" vertical="center"/>
    </xf>
    <xf numFmtId="0" fontId="20" fillId="0" borderId="0" xfId="3" applyFont="1"/>
    <xf numFmtId="0" fontId="14" fillId="0" borderId="0" xfId="3" applyFont="1" applyAlignment="1">
      <alignment horizontal="right"/>
    </xf>
    <xf numFmtId="0" fontId="21" fillId="0" borderId="5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8" fillId="0" borderId="5" xfId="3" applyFont="1" applyBorder="1" applyAlignment="1">
      <alignment vertical="center" wrapText="1"/>
    </xf>
    <xf numFmtId="3" fontId="18" fillId="0" borderId="5" xfId="3" applyNumberFormat="1" applyFont="1" applyBorder="1" applyAlignment="1">
      <alignment vertical="center" wrapText="1"/>
    </xf>
    <xf numFmtId="0" fontId="22" fillId="0" borderId="0" xfId="3" applyFont="1"/>
    <xf numFmtId="0" fontId="18" fillId="0" borderId="5" xfId="3" applyFont="1" applyBorder="1" applyAlignment="1">
      <alignment horizontal="left" vertical="center" wrapText="1"/>
    </xf>
    <xf numFmtId="3" fontId="18" fillId="0" borderId="5" xfId="3" applyNumberFormat="1" applyFont="1" applyBorder="1" applyAlignment="1">
      <alignment horizontal="right" vertical="center" wrapText="1"/>
    </xf>
    <xf numFmtId="0" fontId="19" fillId="0" borderId="0" xfId="3" applyFont="1"/>
    <xf numFmtId="0" fontId="13" fillId="0" borderId="0" xfId="3" applyFont="1"/>
    <xf numFmtId="0" fontId="21" fillId="0" borderId="5" xfId="3" applyFont="1" applyBorder="1" applyAlignment="1">
      <alignment horizontal="left" vertical="center" wrapText="1"/>
    </xf>
    <xf numFmtId="3" fontId="21" fillId="0" borderId="5" xfId="3" applyNumberFormat="1" applyFont="1" applyBorder="1" applyAlignment="1">
      <alignment horizontal="right" vertical="center" wrapText="1"/>
    </xf>
    <xf numFmtId="3" fontId="21" fillId="0" borderId="5" xfId="3" applyNumberFormat="1" applyFont="1" applyBorder="1" applyAlignment="1">
      <alignment vertical="center" wrapText="1"/>
    </xf>
    <xf numFmtId="0" fontId="9" fillId="0" borderId="5" xfId="3" applyFont="1" applyBorder="1" applyAlignment="1">
      <alignment horizontal="left" vertical="center" wrapText="1"/>
    </xf>
    <xf numFmtId="0" fontId="13" fillId="0" borderId="5" xfId="3" applyFont="1" applyBorder="1" applyAlignment="1">
      <alignment horizontal="left" vertical="center" wrapText="1"/>
    </xf>
    <xf numFmtId="3" fontId="13" fillId="0" borderId="5" xfId="3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/>
    </xf>
    <xf numFmtId="3" fontId="9" fillId="0" borderId="5" xfId="3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3" fontId="21" fillId="0" borderId="5" xfId="0" applyNumberFormat="1" applyFont="1" applyBorder="1" applyAlignment="1">
      <alignment horizontal="right" vertical="center"/>
    </xf>
    <xf numFmtId="0" fontId="23" fillId="0" borderId="5" xfId="3" applyFont="1" applyBorder="1" applyAlignment="1">
      <alignment horizontal="left" vertical="center"/>
    </xf>
    <xf numFmtId="3" fontId="13" fillId="0" borderId="5" xfId="3" applyNumberFormat="1" applyFont="1" applyBorder="1" applyAlignment="1">
      <alignment horizontal="right" vertical="center"/>
    </xf>
    <xf numFmtId="3" fontId="16" fillId="0" borderId="0" xfId="3" applyNumberFormat="1" applyFont="1"/>
    <xf numFmtId="0" fontId="22" fillId="0" borderId="0" xfId="3" applyFont="1" applyAlignment="1">
      <alignment vertical="center"/>
    </xf>
    <xf numFmtId="164" fontId="19" fillId="0" borderId="0" xfId="3" applyNumberFormat="1" applyFont="1" applyAlignment="1">
      <alignment vertical="center"/>
    </xf>
    <xf numFmtId="0" fontId="14" fillId="0" borderId="0" xfId="3" applyFont="1"/>
    <xf numFmtId="0" fontId="9" fillId="0" borderId="0" xfId="3" applyFont="1" applyAlignment="1">
      <alignment horizontal="right"/>
    </xf>
    <xf numFmtId="0" fontId="2" fillId="0" borderId="0" xfId="3" applyFont="1"/>
    <xf numFmtId="0" fontId="11" fillId="0" borderId="0" xfId="3" applyFont="1" applyAlignment="1">
      <alignment vertical="center"/>
    </xf>
    <xf numFmtId="0" fontId="18" fillId="0" borderId="5" xfId="3" applyFont="1" applyBorder="1" applyAlignment="1">
      <alignment horizontal="center" vertical="center"/>
    </xf>
    <xf numFmtId="0" fontId="21" fillId="0" borderId="5" xfId="3" applyFont="1" applyBorder="1" applyAlignment="1">
      <alignment vertical="center" wrapText="1"/>
    </xf>
    <xf numFmtId="0" fontId="22" fillId="0" borderId="0" xfId="3" applyFont="1" applyAlignment="1">
      <alignment vertical="center" wrapText="1"/>
    </xf>
    <xf numFmtId="0" fontId="20" fillId="0" borderId="0" xfId="3" applyFont="1" applyAlignment="1">
      <alignment vertical="center" wrapText="1"/>
    </xf>
    <xf numFmtId="0" fontId="16" fillId="0" borderId="0" xfId="3" applyFont="1" applyAlignment="1">
      <alignment vertical="center" wrapText="1"/>
    </xf>
    <xf numFmtId="0" fontId="9" fillId="0" borderId="0" xfId="3" applyFont="1" applyAlignment="1">
      <alignment vertical="center" wrapText="1"/>
    </xf>
    <xf numFmtId="0" fontId="19" fillId="0" borderId="0" xfId="3" applyFont="1" applyAlignment="1">
      <alignment vertical="center" wrapText="1"/>
    </xf>
    <xf numFmtId="0" fontId="18" fillId="5" borderId="5" xfId="3" applyFont="1" applyFill="1" applyBorder="1" applyAlignment="1">
      <alignment vertical="center" wrapText="1"/>
    </xf>
    <xf numFmtId="0" fontId="18" fillId="0" borderId="5" xfId="3" applyFont="1" applyBorder="1" applyAlignment="1">
      <alignment vertical="center"/>
    </xf>
    <xf numFmtId="3" fontId="18" fillId="0" borderId="5" xfId="3" applyNumberFormat="1" applyFont="1" applyBorder="1" applyAlignment="1">
      <alignment vertical="center"/>
    </xf>
    <xf numFmtId="0" fontId="20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8" fillId="0" borderId="5" xfId="3" applyFont="1" applyBorder="1"/>
    <xf numFmtId="0" fontId="24" fillId="0" borderId="5" xfId="0" applyFont="1" applyBorder="1" applyAlignment="1">
      <alignment vertical="center" wrapText="1"/>
    </xf>
    <xf numFmtId="0" fontId="25" fillId="5" borderId="0" xfId="3" applyFont="1" applyFill="1" applyAlignment="1">
      <alignment vertical="center" wrapText="1"/>
    </xf>
    <xf numFmtId="0" fontId="3" fillId="5" borderId="0" xfId="3" applyFont="1" applyFill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0" borderId="0" xfId="3" applyFont="1" applyAlignment="1">
      <alignment vertical="center" wrapText="1"/>
    </xf>
    <xf numFmtId="0" fontId="2" fillId="0" borderId="0" xfId="3" applyFont="1" applyAlignment="1">
      <alignment vertical="center" wrapText="1"/>
    </xf>
    <xf numFmtId="0" fontId="25" fillId="0" borderId="0" xfId="3" applyFont="1" applyAlignment="1">
      <alignment vertical="center" wrapText="1"/>
    </xf>
    <xf numFmtId="0" fontId="3" fillId="0" borderId="0" xfId="3" applyFont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3" fontId="9" fillId="5" borderId="5" xfId="3" applyNumberFormat="1" applyFont="1" applyFill="1" applyBorder="1" applyAlignment="1">
      <alignment vertical="center" wrapText="1"/>
    </xf>
    <xf numFmtId="3" fontId="9" fillId="0" borderId="5" xfId="3" applyNumberFormat="1" applyFont="1" applyBorder="1" applyAlignment="1">
      <alignment vertical="center" wrapText="1"/>
    </xf>
    <xf numFmtId="0" fontId="13" fillId="0" borderId="5" xfId="3" applyFont="1" applyBorder="1" applyAlignment="1">
      <alignment vertical="center" wrapText="1"/>
    </xf>
    <xf numFmtId="3" fontId="13" fillId="0" borderId="5" xfId="3" applyNumberFormat="1" applyFont="1" applyBorder="1" applyAlignment="1">
      <alignment vertical="center" wrapText="1"/>
    </xf>
    <xf numFmtId="0" fontId="11" fillId="0" borderId="0" xfId="3" applyFont="1" applyAlignment="1">
      <alignment vertical="center" wrapText="1"/>
    </xf>
    <xf numFmtId="0" fontId="11" fillId="0" borderId="5" xfId="3" applyFont="1" applyBorder="1" applyAlignment="1">
      <alignment vertical="center" wrapText="1"/>
    </xf>
    <xf numFmtId="0" fontId="9" fillId="0" borderId="5" xfId="3" applyFont="1" applyBorder="1" applyAlignment="1">
      <alignment vertical="center" wrapText="1"/>
    </xf>
    <xf numFmtId="0" fontId="2" fillId="0" borderId="5" xfId="3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26" fillId="0" borderId="5" xfId="3" applyFont="1" applyBorder="1" applyAlignment="1">
      <alignment vertical="center" wrapText="1"/>
    </xf>
    <xf numFmtId="3" fontId="26" fillId="0" borderId="5" xfId="3" applyNumberFormat="1" applyFont="1" applyBorder="1" applyAlignment="1">
      <alignment vertical="center" wrapText="1"/>
    </xf>
    <xf numFmtId="0" fontId="4" fillId="0" borderId="5" xfId="3" applyBorder="1" applyAlignment="1">
      <alignment vertical="center" wrapText="1"/>
    </xf>
    <xf numFmtId="0" fontId="4" fillId="0" borderId="0" xfId="3" applyAlignment="1">
      <alignment vertical="center" wrapText="1"/>
    </xf>
    <xf numFmtId="165" fontId="18" fillId="0" borderId="5" xfId="3" applyNumberFormat="1" applyFont="1" applyBorder="1" applyAlignment="1">
      <alignment vertical="center"/>
    </xf>
    <xf numFmtId="165" fontId="16" fillId="0" borderId="0" xfId="3" applyNumberFormat="1" applyFont="1" applyAlignment="1">
      <alignment vertical="center"/>
    </xf>
    <xf numFmtId="0" fontId="21" fillId="0" borderId="5" xfId="3" applyFont="1" applyBorder="1" applyAlignment="1">
      <alignment vertical="center"/>
    </xf>
    <xf numFmtId="3" fontId="21" fillId="0" borderId="5" xfId="3" applyNumberFormat="1" applyFont="1" applyBorder="1" applyAlignment="1">
      <alignment horizontal="right" vertical="center"/>
    </xf>
    <xf numFmtId="3" fontId="21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3" fillId="0" borderId="5" xfId="3" applyFont="1" applyBorder="1" applyAlignment="1">
      <alignment vertical="center"/>
    </xf>
    <xf numFmtId="0" fontId="4" fillId="0" borderId="0" xfId="3" applyAlignment="1">
      <alignment vertical="center"/>
    </xf>
    <xf numFmtId="3" fontId="16" fillId="0" borderId="0" xfId="3" applyNumberFormat="1" applyFont="1" applyAlignment="1">
      <alignment vertical="center"/>
    </xf>
    <xf numFmtId="0" fontId="9" fillId="0" borderId="0" xfId="6" applyFont="1" applyAlignment="1">
      <alignment horizontal="center"/>
    </xf>
    <xf numFmtId="166" fontId="9" fillId="0" borderId="0" xfId="7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166" fontId="26" fillId="0" borderId="0" xfId="7" applyNumberFormat="1" applyFont="1" applyAlignment="1">
      <alignment vertical="center" wrapText="1"/>
    </xf>
    <xf numFmtId="166" fontId="27" fillId="0" borderId="0" xfId="7" applyNumberFormat="1" applyAlignment="1">
      <alignment vertical="center" wrapText="1"/>
    </xf>
    <xf numFmtId="166" fontId="28" fillId="0" borderId="0" xfId="7" applyNumberFormat="1" applyFont="1" applyAlignment="1">
      <alignment horizontal="right" vertical="center"/>
    </xf>
    <xf numFmtId="166" fontId="13" fillId="0" borderId="2" xfId="7" applyNumberFormat="1" applyFont="1" applyBorder="1" applyAlignment="1">
      <alignment horizontal="center" vertical="center" wrapText="1"/>
    </xf>
    <xf numFmtId="166" fontId="26" fillId="0" borderId="3" xfId="7" applyNumberFormat="1" applyFont="1" applyBorder="1" applyAlignment="1">
      <alignment vertical="center" wrapText="1"/>
    </xf>
    <xf numFmtId="166" fontId="13" fillId="2" borderId="4" xfId="7" applyNumberFormat="1" applyFont="1" applyFill="1" applyBorder="1" applyAlignment="1">
      <alignment horizontal="center" vertical="center" wrapText="1"/>
    </xf>
    <xf numFmtId="0" fontId="13" fillId="2" borderId="5" xfId="6" applyFont="1" applyFill="1" applyBorder="1" applyAlignment="1">
      <alignment horizontal="center" vertical="top" wrapText="1"/>
    </xf>
    <xf numFmtId="0" fontId="11" fillId="4" borderId="5" xfId="1" applyFont="1" applyFill="1" applyBorder="1" applyAlignment="1">
      <alignment horizontal="center" vertical="center" wrapText="1"/>
    </xf>
    <xf numFmtId="166" fontId="13" fillId="2" borderId="5" xfId="7" applyNumberFormat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3" fontId="9" fillId="0" borderId="5" xfId="1" applyNumberFormat="1" applyFont="1" applyBorder="1" applyAlignment="1">
      <alignment horizontal="right" vertical="center"/>
    </xf>
    <xf numFmtId="3" fontId="9" fillId="0" borderId="5" xfId="1" applyNumberFormat="1" applyFont="1" applyBorder="1" applyAlignment="1">
      <alignment horizontal="right" vertical="center" wrapText="1"/>
    </xf>
    <xf numFmtId="3" fontId="9" fillId="0" borderId="6" xfId="1" applyNumberFormat="1" applyFont="1" applyBorder="1" applyAlignment="1">
      <alignment horizontal="right" vertical="center" wrapText="1"/>
    </xf>
    <xf numFmtId="166" fontId="29" fillId="0" borderId="0" xfId="7" applyNumberFormat="1" applyFont="1" applyAlignment="1">
      <alignment horizontal="center" vertical="center" wrapText="1"/>
    </xf>
    <xf numFmtId="166" fontId="9" fillId="0" borderId="5" xfId="7" applyNumberFormat="1" applyFont="1" applyBorder="1" applyAlignment="1" applyProtection="1">
      <alignment horizontal="right" vertical="center" wrapText="1"/>
      <protection locked="0"/>
    </xf>
    <xf numFmtId="166" fontId="9" fillId="0" borderId="6" xfId="7" applyNumberFormat="1" applyFont="1" applyBorder="1" applyAlignment="1" applyProtection="1">
      <alignment horizontal="right" vertical="center" wrapText="1"/>
      <protection locked="0"/>
    </xf>
    <xf numFmtId="166" fontId="6" fillId="0" borderId="0" xfId="7" applyNumberFormat="1" applyFont="1" applyAlignment="1">
      <alignment vertical="center" wrapText="1"/>
    </xf>
    <xf numFmtId="166" fontId="9" fillId="0" borderId="0" xfId="7" applyNumberFormat="1" applyFont="1" applyAlignment="1">
      <alignment vertical="center" wrapText="1"/>
    </xf>
    <xf numFmtId="0" fontId="9" fillId="5" borderId="4" xfId="1" applyFont="1" applyFill="1" applyBorder="1" applyAlignment="1">
      <alignment vertical="top" wrapText="1" shrinkToFit="1"/>
    </xf>
    <xf numFmtId="166" fontId="9" fillId="0" borderId="5" xfId="7" applyNumberFormat="1" applyFont="1" applyBorder="1" applyAlignment="1">
      <alignment vertical="center" wrapText="1"/>
    </xf>
    <xf numFmtId="166" fontId="9" fillId="0" borderId="4" xfId="7" applyNumberFormat="1" applyFont="1" applyBorder="1" applyAlignment="1" applyProtection="1">
      <alignment horizontal="left" vertical="center" wrapText="1"/>
      <protection locked="0"/>
    </xf>
    <xf numFmtId="166" fontId="6" fillId="0" borderId="6" xfId="7" applyNumberFormat="1" applyFont="1" applyBorder="1" applyAlignment="1">
      <alignment vertical="center" wrapText="1"/>
    </xf>
    <xf numFmtId="166" fontId="9" fillId="0" borderId="5" xfId="7" applyNumberFormat="1" applyFont="1" applyBorder="1" applyAlignment="1" applyProtection="1">
      <alignment horizontal="center" vertical="center" wrapText="1"/>
      <protection locked="0"/>
    </xf>
    <xf numFmtId="166" fontId="9" fillId="0" borderId="5" xfId="7" applyNumberFormat="1" applyFont="1" applyBorder="1" applyAlignment="1" applyProtection="1">
      <alignment vertical="center" wrapText="1"/>
      <protection locked="0"/>
    </xf>
    <xf numFmtId="166" fontId="13" fillId="0" borderId="4" xfId="7" applyNumberFormat="1" applyFont="1" applyBorder="1" applyAlignment="1">
      <alignment horizontal="left" vertical="center" wrapText="1"/>
    </xf>
    <xf numFmtId="166" fontId="13" fillId="0" borderId="5" xfId="7" applyNumberFormat="1" applyFont="1" applyBorder="1" applyAlignment="1">
      <alignment horizontal="right" vertical="center" wrapText="1"/>
    </xf>
    <xf numFmtId="166" fontId="13" fillId="0" borderId="5" xfId="7" applyNumberFormat="1" applyFont="1" applyBorder="1" applyAlignment="1">
      <alignment vertical="center" wrapText="1"/>
    </xf>
    <xf numFmtId="166" fontId="13" fillId="0" borderId="6" xfId="7" applyNumberFormat="1" applyFont="1" applyBorder="1" applyAlignment="1">
      <alignment vertical="center" wrapText="1"/>
    </xf>
    <xf numFmtId="166" fontId="13" fillId="0" borderId="7" xfId="7" applyNumberFormat="1" applyFont="1" applyBorder="1" applyAlignment="1">
      <alignment horizontal="left" vertical="center" wrapText="1"/>
    </xf>
    <xf numFmtId="166" fontId="9" fillId="0" borderId="8" xfId="7" applyNumberFormat="1" applyFont="1" applyBorder="1" applyAlignment="1">
      <alignment horizontal="right" vertical="center" wrapText="1"/>
    </xf>
    <xf numFmtId="166" fontId="13" fillId="0" borderId="8" xfId="7" applyNumberFormat="1" applyFont="1" applyBorder="1" applyAlignment="1">
      <alignment vertical="center" wrapText="1"/>
    </xf>
    <xf numFmtId="166" fontId="9" fillId="0" borderId="8" xfId="7" applyNumberFormat="1" applyFont="1" applyBorder="1" applyAlignment="1">
      <alignment horizontal="center" vertical="center" wrapText="1"/>
    </xf>
    <xf numFmtId="166" fontId="9" fillId="0" borderId="9" xfId="7" applyNumberFormat="1" applyFont="1" applyBorder="1" applyAlignment="1">
      <alignment horizontal="center" vertical="center" wrapText="1"/>
    </xf>
    <xf numFmtId="166" fontId="6" fillId="0" borderId="0" xfId="7" applyNumberFormat="1" applyFont="1" applyAlignment="1">
      <alignment horizontal="center" vertical="center" wrapText="1"/>
    </xf>
    <xf numFmtId="166" fontId="6" fillId="0" borderId="0" xfId="7" applyNumberFormat="1" applyFont="1" applyAlignment="1">
      <alignment horizontal="right" vertical="center" wrapText="1"/>
    </xf>
    <xf numFmtId="166" fontId="27" fillId="0" borderId="0" xfId="7" applyNumberFormat="1" applyAlignment="1">
      <alignment horizontal="center" vertical="center" wrapText="1"/>
    </xf>
    <xf numFmtId="166" fontId="27" fillId="0" borderId="0" xfId="8" applyNumberFormat="1" applyAlignment="1">
      <alignment horizontal="center" vertical="center" wrapText="1"/>
    </xf>
    <xf numFmtId="166" fontId="27" fillId="0" borderId="0" xfId="8" applyNumberFormat="1" applyAlignment="1">
      <alignment vertical="center" wrapText="1"/>
    </xf>
    <xf numFmtId="166" fontId="28" fillId="0" borderId="0" xfId="8" applyNumberFormat="1" applyFont="1" applyAlignment="1">
      <alignment horizontal="right" vertical="center"/>
    </xf>
    <xf numFmtId="166" fontId="13" fillId="0" borderId="2" xfId="8" applyNumberFormat="1" applyFont="1" applyBorder="1" applyAlignment="1">
      <alignment horizontal="center" vertical="center" wrapText="1"/>
    </xf>
    <xf numFmtId="166" fontId="27" fillId="0" borderId="3" xfId="8" applyNumberFormat="1" applyBorder="1" applyAlignment="1">
      <alignment vertical="center" wrapText="1"/>
    </xf>
    <xf numFmtId="166" fontId="13" fillId="2" borderId="4" xfId="8" applyNumberFormat="1" applyFont="1" applyFill="1" applyBorder="1" applyAlignment="1">
      <alignment horizontal="center" vertical="center" wrapText="1"/>
    </xf>
    <xf numFmtId="166" fontId="13" fillId="2" borderId="5" xfId="8" applyNumberFormat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top" wrapText="1"/>
    </xf>
    <xf numFmtId="166" fontId="9" fillId="0" borderId="5" xfId="8" applyNumberFormat="1" applyFont="1" applyBorder="1" applyAlignment="1" applyProtection="1">
      <alignment horizontal="right" vertical="center" wrapText="1"/>
      <protection locked="0"/>
    </xf>
    <xf numFmtId="166" fontId="9" fillId="0" borderId="6" xfId="8" applyNumberFormat="1" applyFont="1" applyBorder="1" applyAlignment="1" applyProtection="1">
      <alignment horizontal="right" vertical="center" wrapText="1"/>
      <protection locked="0"/>
    </xf>
    <xf numFmtId="166" fontId="29" fillId="0" borderId="0" xfId="8" applyNumberFormat="1" applyFont="1" applyAlignment="1">
      <alignment horizontal="center" vertical="center" wrapText="1"/>
    </xf>
    <xf numFmtId="166" fontId="6" fillId="0" borderId="0" xfId="8" applyNumberFormat="1" applyFont="1" applyAlignment="1">
      <alignment vertical="center" wrapText="1"/>
    </xf>
    <xf numFmtId="166" fontId="6" fillId="0" borderId="5" xfId="8" applyNumberFormat="1" applyFont="1" applyBorder="1" applyAlignment="1">
      <alignment vertical="center" wrapText="1"/>
    </xf>
    <xf numFmtId="166" fontId="9" fillId="0" borderId="0" xfId="8" applyNumberFormat="1" applyFont="1" applyAlignment="1">
      <alignment vertical="center" wrapText="1"/>
    </xf>
    <xf numFmtId="166" fontId="9" fillId="0" borderId="5" xfId="8" applyNumberFormat="1" applyFont="1" applyBorder="1" applyAlignment="1">
      <alignment horizontal="left" vertical="center" wrapText="1"/>
    </xf>
    <xf numFmtId="166" fontId="9" fillId="0" borderId="4" xfId="8" applyNumberFormat="1" applyFont="1" applyBorder="1" applyAlignment="1">
      <alignment horizontal="left" vertical="center" wrapText="1"/>
    </xf>
    <xf numFmtId="166" fontId="9" fillId="0" borderId="5" xfId="8" applyNumberFormat="1" applyFont="1" applyBorder="1" applyAlignment="1">
      <alignment vertical="center" wrapText="1"/>
    </xf>
    <xf numFmtId="166" fontId="31" fillId="0" borderId="6" xfId="8" applyNumberFormat="1" applyFont="1" applyBorder="1" applyAlignment="1">
      <alignment horizontal="centerContinuous" vertical="center" wrapText="1"/>
    </xf>
    <xf numFmtId="166" fontId="9" fillId="0" borderId="5" xfId="8" applyNumberFormat="1" applyFont="1" applyBorder="1" applyAlignment="1" applyProtection="1">
      <alignment vertical="center" wrapText="1"/>
      <protection locked="0"/>
    </xf>
    <xf numFmtId="166" fontId="6" fillId="0" borderId="6" xfId="8" applyNumberFormat="1" applyFont="1" applyBorder="1" applyAlignment="1">
      <alignment vertical="center" wrapText="1"/>
    </xf>
    <xf numFmtId="166" fontId="9" fillId="0" borderId="4" xfId="8" applyNumberFormat="1" applyFont="1" applyBorder="1" applyAlignment="1" applyProtection="1">
      <alignment horizontal="left" vertical="center" wrapText="1"/>
      <protection locked="0"/>
    </xf>
    <xf numFmtId="166" fontId="9" fillId="0" borderId="5" xfId="8" applyNumberFormat="1" applyFont="1" applyBorder="1" applyAlignment="1" applyProtection="1">
      <alignment horizontal="center" vertical="center" wrapText="1"/>
      <protection locked="0"/>
    </xf>
    <xf numFmtId="166" fontId="13" fillId="0" borderId="4" xfId="8" applyNumberFormat="1" applyFont="1" applyBorder="1" applyAlignment="1">
      <alignment horizontal="left" vertical="center" wrapText="1"/>
    </xf>
    <xf numFmtId="1" fontId="13" fillId="0" borderId="5" xfId="8" applyNumberFormat="1" applyFont="1" applyBorder="1" applyAlignment="1">
      <alignment horizontal="right" vertical="center" wrapText="1"/>
    </xf>
    <xf numFmtId="166" fontId="13" fillId="0" borderId="5" xfId="8" applyNumberFormat="1" applyFont="1" applyBorder="1" applyAlignment="1">
      <alignment vertical="center" wrapText="1"/>
    </xf>
    <xf numFmtId="1" fontId="13" fillId="0" borderId="5" xfId="8" applyNumberFormat="1" applyFont="1" applyBorder="1" applyAlignment="1">
      <alignment vertical="center" wrapText="1"/>
    </xf>
    <xf numFmtId="1" fontId="13" fillId="0" borderId="6" xfId="8" applyNumberFormat="1" applyFont="1" applyBorder="1" applyAlignment="1">
      <alignment vertical="center" wrapText="1"/>
    </xf>
    <xf numFmtId="166" fontId="13" fillId="0" borderId="7" xfId="8" applyNumberFormat="1" applyFont="1" applyBorder="1" applyAlignment="1">
      <alignment horizontal="left" vertical="center" wrapText="1"/>
    </xf>
    <xf numFmtId="166" fontId="9" fillId="0" borderId="8" xfId="8" applyNumberFormat="1" applyFont="1" applyBorder="1" applyAlignment="1">
      <alignment horizontal="center" vertical="center" wrapText="1"/>
    </xf>
    <xf numFmtId="166" fontId="13" fillId="0" borderId="8" xfId="8" applyNumberFormat="1" applyFont="1" applyBorder="1" applyAlignment="1">
      <alignment vertical="center" wrapText="1"/>
    </xf>
    <xf numFmtId="166" fontId="9" fillId="0" borderId="8" xfId="8" applyNumberFormat="1" applyFont="1" applyBorder="1" applyAlignment="1">
      <alignment horizontal="right" vertical="center" wrapText="1"/>
    </xf>
    <xf numFmtId="166" fontId="9" fillId="0" borderId="9" xfId="8" applyNumberFormat="1" applyFont="1" applyBorder="1" applyAlignment="1">
      <alignment horizontal="right" vertical="center" wrapText="1"/>
    </xf>
    <xf numFmtId="166" fontId="6" fillId="0" borderId="0" xfId="8" applyNumberFormat="1" applyFont="1" applyAlignment="1">
      <alignment horizontal="center" vertical="center" wrapText="1"/>
    </xf>
    <xf numFmtId="0" fontId="18" fillId="0" borderId="0" xfId="9" applyFont="1"/>
    <xf numFmtId="0" fontId="33" fillId="0" borderId="0" xfId="9" applyFont="1"/>
    <xf numFmtId="0" fontId="18" fillId="0" borderId="0" xfId="9" applyFont="1" applyAlignment="1">
      <alignment horizontal="right"/>
    </xf>
    <xf numFmtId="49" fontId="18" fillId="0" borderId="0" xfId="9" applyNumberFormat="1" applyFont="1"/>
    <xf numFmtId="0" fontId="18" fillId="6" borderId="2" xfId="9" applyFont="1" applyFill="1" applyBorder="1" applyAlignment="1">
      <alignment horizontal="center"/>
    </xf>
    <xf numFmtId="0" fontId="18" fillId="6" borderId="3" xfId="9" applyFont="1" applyFill="1" applyBorder="1" applyAlignment="1">
      <alignment horizontal="center"/>
    </xf>
    <xf numFmtId="3" fontId="18" fillId="0" borderId="5" xfId="9" applyNumberFormat="1" applyFont="1" applyBorder="1"/>
    <xf numFmtId="3" fontId="18" fillId="0" borderId="6" xfId="9" applyNumberFormat="1" applyFont="1" applyBorder="1"/>
    <xf numFmtId="3" fontId="18" fillId="0" borderId="5" xfId="9" applyNumberFormat="1" applyFont="1" applyBorder="1" applyAlignment="1">
      <alignment vertical="center"/>
    </xf>
    <xf numFmtId="0" fontId="18" fillId="0" borderId="0" xfId="9" applyFont="1" applyAlignment="1">
      <alignment vertical="center"/>
    </xf>
    <xf numFmtId="3" fontId="9" fillId="0" borderId="6" xfId="9" applyNumberFormat="1" applyFont="1" applyBorder="1"/>
    <xf numFmtId="3" fontId="18" fillId="0" borderId="8" xfId="9" applyNumberFormat="1" applyFont="1" applyBorder="1"/>
    <xf numFmtId="3" fontId="18" fillId="0" borderId="9" xfId="9" applyNumberFormat="1" applyFont="1" applyBorder="1"/>
    <xf numFmtId="0" fontId="6" fillId="0" borderId="0" xfId="2"/>
    <xf numFmtId="0" fontId="6" fillId="0" borderId="0" xfId="2" applyProtection="1">
      <protection locked="0"/>
    </xf>
    <xf numFmtId="0" fontId="30" fillId="0" borderId="0" xfId="2" applyFont="1" applyProtection="1">
      <protection locked="0"/>
    </xf>
    <xf numFmtId="0" fontId="30" fillId="0" borderId="0" xfId="2" applyFont="1"/>
    <xf numFmtId="0" fontId="6" fillId="0" borderId="16" xfId="2" applyBorder="1" applyAlignment="1">
      <alignment horizontal="center" vertical="center" wrapText="1"/>
    </xf>
    <xf numFmtId="0" fontId="6" fillId="0" borderId="16" xfId="2" applyBorder="1" applyAlignment="1">
      <alignment horizontal="right" vertical="center" wrapText="1"/>
    </xf>
    <xf numFmtId="0" fontId="35" fillId="6" borderId="17" xfId="2" applyFont="1" applyFill="1" applyBorder="1" applyAlignment="1">
      <alignment horizontal="center" vertical="center" wrapText="1"/>
    </xf>
    <xf numFmtId="0" fontId="35" fillId="6" borderId="18" xfId="2" applyFont="1" applyFill="1" applyBorder="1" applyAlignment="1">
      <alignment horizontal="center" vertical="center"/>
    </xf>
    <xf numFmtId="0" fontId="36" fillId="6" borderId="18" xfId="2" applyFont="1" applyFill="1" applyBorder="1" applyAlignment="1">
      <alignment horizontal="center" vertical="center"/>
    </xf>
    <xf numFmtId="0" fontId="36" fillId="6" borderId="19" xfId="2" applyFont="1" applyFill="1" applyBorder="1" applyAlignment="1">
      <alignment horizontal="center" vertical="center"/>
    </xf>
    <xf numFmtId="0" fontId="6" fillId="0" borderId="20" xfId="2" applyBorder="1" applyAlignment="1">
      <alignment horizontal="left" vertical="center"/>
    </xf>
    <xf numFmtId="0" fontId="37" fillId="0" borderId="5" xfId="2" applyFont="1" applyBorder="1" applyAlignment="1">
      <alignment vertical="center"/>
    </xf>
    <xf numFmtId="166" fontId="9" fillId="0" borderId="5" xfId="2" applyNumberFormat="1" applyFont="1" applyBorder="1" applyAlignment="1">
      <alignment vertical="center"/>
    </xf>
    <xf numFmtId="166" fontId="9" fillId="0" borderId="21" xfId="2" applyNumberFormat="1" applyFont="1" applyBorder="1" applyAlignment="1">
      <alignment vertical="center"/>
    </xf>
    <xf numFmtId="0" fontId="6" fillId="0" borderId="0" xfId="2" applyAlignment="1">
      <alignment vertical="center"/>
    </xf>
    <xf numFmtId="0" fontId="9" fillId="0" borderId="22" xfId="1" applyFont="1" applyBorder="1" applyAlignment="1">
      <alignment vertical="top" wrapText="1"/>
    </xf>
    <xf numFmtId="166" fontId="9" fillId="0" borderId="5" xfId="2" applyNumberFormat="1" applyFont="1" applyBorder="1" applyAlignment="1" applyProtection="1">
      <alignment vertical="center"/>
      <protection locked="0"/>
    </xf>
    <xf numFmtId="3" fontId="6" fillId="0" borderId="0" xfId="2" applyNumberFormat="1" applyAlignment="1" applyProtection="1">
      <alignment vertical="center"/>
      <protection locked="0"/>
    </xf>
    <xf numFmtId="0" fontId="6" fillId="0" borderId="0" xfId="2" applyAlignment="1" applyProtection="1">
      <alignment vertical="center"/>
      <protection locked="0"/>
    </xf>
    <xf numFmtId="0" fontId="9" fillId="0" borderId="22" xfId="1" applyFont="1" applyBorder="1" applyAlignment="1">
      <alignment horizontal="left" vertical="top" wrapText="1"/>
    </xf>
    <xf numFmtId="0" fontId="9" fillId="0" borderId="5" xfId="2" applyFont="1" applyBorder="1" applyAlignment="1" applyProtection="1">
      <alignment vertical="center"/>
      <protection locked="0"/>
    </xf>
    <xf numFmtId="0" fontId="13" fillId="0" borderId="23" xfId="2" applyFont="1" applyBorder="1" applyAlignment="1">
      <alignment vertical="center"/>
    </xf>
    <xf numFmtId="166" fontId="13" fillId="0" borderId="23" xfId="2" applyNumberFormat="1" applyFont="1" applyBorder="1" applyAlignment="1">
      <alignment vertical="center"/>
    </xf>
    <xf numFmtId="166" fontId="13" fillId="0" borderId="24" xfId="2" applyNumberFormat="1" applyFont="1" applyBorder="1" applyAlignment="1">
      <alignment vertical="center"/>
    </xf>
    <xf numFmtId="3" fontId="6" fillId="0" borderId="0" xfId="2" applyNumberFormat="1" applyAlignment="1">
      <alignment vertical="center"/>
    </xf>
    <xf numFmtId="0" fontId="9" fillId="0" borderId="25" xfId="1" applyFont="1" applyBorder="1" applyAlignment="1">
      <alignment vertical="top" wrapText="1"/>
    </xf>
    <xf numFmtId="0" fontId="9" fillId="0" borderId="5" xfId="1" applyFont="1" applyBorder="1" applyAlignment="1">
      <alignment horizontal="left" vertical="top" wrapText="1"/>
    </xf>
    <xf numFmtId="0" fontId="9" fillId="0" borderId="26" xfId="1" applyFont="1" applyBorder="1" applyAlignment="1">
      <alignment horizontal="left" vertical="top" wrapText="1"/>
    </xf>
    <xf numFmtId="166" fontId="9" fillId="0" borderId="26" xfId="2" applyNumberFormat="1" applyFont="1" applyBorder="1" applyAlignment="1" applyProtection="1">
      <alignment vertical="center"/>
      <protection locked="0"/>
    </xf>
    <xf numFmtId="0" fontId="6" fillId="0" borderId="27" xfId="2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166" fontId="13" fillId="0" borderId="28" xfId="2" applyNumberFormat="1" applyFont="1" applyBorder="1" applyAlignment="1">
      <alignment vertical="center"/>
    </xf>
    <xf numFmtId="166" fontId="13" fillId="0" borderId="29" xfId="2" applyNumberFormat="1" applyFont="1" applyBorder="1" applyAlignment="1">
      <alignment vertical="center"/>
    </xf>
    <xf numFmtId="166" fontId="6" fillId="0" borderId="0" xfId="2" applyNumberFormat="1" applyAlignment="1">
      <alignment vertical="center"/>
    </xf>
    <xf numFmtId="0" fontId="38" fillId="0" borderId="0" xfId="2" applyFont="1"/>
    <xf numFmtId="0" fontId="34" fillId="0" borderId="0" xfId="6" applyFont="1" applyAlignment="1">
      <alignment horizontal="center"/>
    </xf>
    <xf numFmtId="0" fontId="2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2" fillId="0" borderId="0" xfId="6"/>
    <xf numFmtId="0" fontId="14" fillId="0" borderId="0" xfId="6" applyFont="1" applyAlignment="1">
      <alignment horizontal="center"/>
    </xf>
    <xf numFmtId="0" fontId="14" fillId="0" borderId="0" xfId="6" applyFont="1"/>
    <xf numFmtId="0" fontId="9" fillId="0" borderId="0" xfId="6" applyFont="1" applyAlignment="1">
      <alignment horizontal="right"/>
    </xf>
    <xf numFmtId="0" fontId="13" fillId="2" borderId="1" xfId="6" applyFont="1" applyFill="1" applyBorder="1" applyAlignment="1">
      <alignment horizontal="center" vertical="center" wrapText="1"/>
    </xf>
    <xf numFmtId="0" fontId="39" fillId="0" borderId="0" xfId="6" applyFont="1"/>
    <xf numFmtId="0" fontId="13" fillId="2" borderId="4" xfId="6" applyFont="1" applyFill="1" applyBorder="1" applyAlignment="1">
      <alignment horizontal="center" wrapText="1"/>
    </xf>
    <xf numFmtId="49" fontId="9" fillId="0" borderId="4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horizontal="right" vertical="center" wrapText="1"/>
    </xf>
    <xf numFmtId="3" fontId="9" fillId="0" borderId="5" xfId="6" applyNumberFormat="1" applyFont="1" applyBorder="1" applyAlignment="1">
      <alignment horizontal="right" vertical="top" wrapText="1"/>
    </xf>
    <xf numFmtId="3" fontId="9" fillId="0" borderId="6" xfId="6" applyNumberFormat="1" applyFont="1" applyBorder="1" applyAlignment="1">
      <alignment horizontal="right" vertical="center" wrapText="1"/>
    </xf>
    <xf numFmtId="3" fontId="9" fillId="0" borderId="5" xfId="6" applyNumberFormat="1" applyFont="1" applyBorder="1" applyAlignment="1">
      <alignment horizontal="right" wrapText="1"/>
    </xf>
    <xf numFmtId="0" fontId="14" fillId="0" borderId="5" xfId="6" applyFont="1" applyBorder="1"/>
    <xf numFmtId="0" fontId="14" fillId="0" borderId="6" xfId="6" applyFont="1" applyBorder="1"/>
    <xf numFmtId="0" fontId="13" fillId="0" borderId="30" xfId="6" applyFont="1" applyBorder="1" applyAlignment="1">
      <alignment vertical="top" wrapText="1"/>
    </xf>
    <xf numFmtId="3" fontId="13" fillId="0" borderId="25" xfId="6" applyNumberFormat="1" applyFont="1" applyBorder="1" applyAlignment="1">
      <alignment horizontal="right" vertical="top" wrapText="1"/>
    </xf>
    <xf numFmtId="3" fontId="9" fillId="0" borderId="25" xfId="6" applyNumberFormat="1" applyFont="1" applyBorder="1" applyAlignment="1">
      <alignment horizontal="right" vertical="center" wrapText="1"/>
    </xf>
    <xf numFmtId="3" fontId="9" fillId="0" borderId="31" xfId="6" applyNumberFormat="1" applyFont="1" applyBorder="1" applyAlignment="1">
      <alignment horizontal="right" vertical="center" wrapText="1"/>
    </xf>
    <xf numFmtId="0" fontId="9" fillId="0" borderId="1" xfId="6" applyFont="1" applyBorder="1" applyAlignment="1">
      <alignment vertical="top" wrapText="1"/>
    </xf>
    <xf numFmtId="3" fontId="9" fillId="0" borderId="2" xfId="6" applyNumberFormat="1" applyFont="1" applyBorder="1" applyAlignment="1">
      <alignment horizontal="right" wrapText="1"/>
    </xf>
    <xf numFmtId="3" fontId="9" fillId="0" borderId="3" xfId="6" applyNumberFormat="1" applyFont="1" applyBorder="1" applyAlignment="1">
      <alignment horizontal="right" wrapText="1"/>
    </xf>
    <xf numFmtId="0" fontId="13" fillId="0" borderId="7" xfId="6" applyFont="1" applyBorder="1" applyAlignment="1">
      <alignment vertical="top" wrapText="1"/>
    </xf>
    <xf numFmtId="3" fontId="13" fillId="0" borderId="8" xfId="6" applyNumberFormat="1" applyFont="1" applyBorder="1" applyAlignment="1">
      <alignment horizontal="right" wrapText="1"/>
    </xf>
    <xf numFmtId="3" fontId="13" fillId="0" borderId="9" xfId="6" applyNumberFormat="1" applyFont="1" applyBorder="1" applyAlignment="1">
      <alignment horizontal="right" wrapText="1"/>
    </xf>
    <xf numFmtId="0" fontId="13" fillId="0" borderId="0" xfId="6" applyFont="1" applyAlignment="1">
      <alignment vertical="top" wrapText="1"/>
    </xf>
    <xf numFmtId="3" fontId="13" fillId="0" borderId="0" xfId="6" applyNumberFormat="1" applyFont="1" applyAlignment="1">
      <alignment horizontal="right" wrapText="1"/>
    </xf>
    <xf numFmtId="0" fontId="13" fillId="0" borderId="32" xfId="6" applyFont="1" applyBorder="1" applyAlignment="1">
      <alignment vertical="top" wrapText="1"/>
    </xf>
    <xf numFmtId="0" fontId="9" fillId="0" borderId="5" xfId="6" applyFont="1" applyBorder="1"/>
    <xf numFmtId="3" fontId="13" fillId="0" borderId="8" xfId="6" applyNumberFormat="1" applyFont="1" applyBorder="1" applyAlignment="1">
      <alignment horizontal="right" vertical="center" wrapText="1"/>
    </xf>
    <xf numFmtId="3" fontId="13" fillId="0" borderId="9" xfId="6" applyNumberFormat="1" applyFont="1" applyBorder="1" applyAlignment="1">
      <alignment horizontal="right" vertical="center" wrapText="1"/>
    </xf>
    <xf numFmtId="0" fontId="40" fillId="0" borderId="0" xfId="6" applyFont="1"/>
    <xf numFmtId="0" fontId="11" fillId="0" borderId="0" xfId="6" applyFont="1"/>
    <xf numFmtId="0" fontId="9" fillId="0" borderId="33" xfId="6" applyFont="1" applyBorder="1" applyAlignment="1">
      <alignment vertical="top" wrapText="1"/>
    </xf>
    <xf numFmtId="3" fontId="9" fillId="0" borderId="34" xfId="6" applyNumberFormat="1" applyFont="1" applyBorder="1" applyAlignment="1">
      <alignment horizontal="right" wrapText="1"/>
    </xf>
    <xf numFmtId="3" fontId="9" fillId="0" borderId="35" xfId="6" applyNumberFormat="1" applyFont="1" applyBorder="1" applyAlignment="1">
      <alignment horizontal="right" wrapText="1"/>
    </xf>
    <xf numFmtId="0" fontId="13" fillId="0" borderId="36" xfId="6" applyFont="1" applyBorder="1" applyAlignment="1">
      <alignment vertical="top" wrapText="1"/>
    </xf>
    <xf numFmtId="3" fontId="13" fillId="0" borderId="37" xfId="6" applyNumberFormat="1" applyFont="1" applyBorder="1" applyAlignment="1">
      <alignment horizontal="right" wrapText="1"/>
    </xf>
    <xf numFmtId="3" fontId="13" fillId="0" borderId="38" xfId="6" applyNumberFormat="1" applyFont="1" applyBorder="1" applyAlignment="1">
      <alignment horizontal="right" wrapText="1"/>
    </xf>
    <xf numFmtId="0" fontId="14" fillId="0" borderId="0" xfId="6" applyFont="1" applyAlignment="1">
      <alignment horizontal="center" vertical="center" wrapText="1"/>
    </xf>
    <xf numFmtId="0" fontId="13" fillId="2" borderId="6" xfId="6" applyFont="1" applyFill="1" applyBorder="1" applyAlignment="1">
      <alignment horizontal="center" vertical="top" wrapText="1"/>
    </xf>
    <xf numFmtId="0" fontId="13" fillId="0" borderId="0" xfId="6" applyFont="1" applyAlignment="1">
      <alignment horizontal="center" vertical="top" wrapText="1"/>
    </xf>
    <xf numFmtId="0" fontId="13" fillId="0" borderId="0" xfId="6" applyFont="1" applyAlignment="1">
      <alignment horizontal="center" wrapText="1"/>
    </xf>
    <xf numFmtId="3" fontId="9" fillId="0" borderId="0" xfId="6" applyNumberFormat="1" applyFont="1" applyAlignment="1">
      <alignment horizontal="right" vertical="center" wrapText="1"/>
    </xf>
    <xf numFmtId="3" fontId="9" fillId="0" borderId="0" xfId="6" applyNumberFormat="1" applyFont="1" applyAlignment="1">
      <alignment horizontal="right" vertical="top" wrapText="1"/>
    </xf>
    <xf numFmtId="3" fontId="9" fillId="0" borderId="0" xfId="6" applyNumberFormat="1" applyFont="1" applyAlignment="1">
      <alignment horizontal="right" wrapText="1"/>
    </xf>
    <xf numFmtId="3" fontId="13" fillId="0" borderId="25" xfId="6" applyNumberFormat="1" applyFont="1" applyBorder="1" applyAlignment="1">
      <alignment horizontal="right" vertical="center" wrapText="1"/>
    </xf>
    <xf numFmtId="3" fontId="13" fillId="0" borderId="31" xfId="6" applyNumberFormat="1" applyFont="1" applyBorder="1" applyAlignment="1">
      <alignment horizontal="right" vertical="center" wrapText="1"/>
    </xf>
    <xf numFmtId="3" fontId="13" fillId="0" borderId="0" xfId="6" applyNumberFormat="1" applyFont="1" applyAlignment="1">
      <alignment horizontal="right" vertical="center" wrapText="1"/>
    </xf>
    <xf numFmtId="3" fontId="13" fillId="0" borderId="0" xfId="6" applyNumberFormat="1" applyFont="1" applyAlignment="1">
      <alignment horizontal="right" vertical="top" wrapText="1"/>
    </xf>
    <xf numFmtId="0" fontId="41" fillId="0" borderId="0" xfId="6" applyFont="1"/>
    <xf numFmtId="3" fontId="9" fillId="0" borderId="34" xfId="6" applyNumberFormat="1" applyFont="1" applyBorder="1" applyAlignment="1">
      <alignment horizontal="right" vertical="center" wrapText="1"/>
    </xf>
    <xf numFmtId="3" fontId="9" fillId="0" borderId="35" xfId="6" applyNumberFormat="1" applyFont="1" applyBorder="1" applyAlignment="1">
      <alignment horizontal="right" vertical="center" wrapText="1"/>
    </xf>
    <xf numFmtId="3" fontId="13" fillId="0" borderId="37" xfId="6" applyNumberFormat="1" applyFont="1" applyBorder="1" applyAlignment="1">
      <alignment horizontal="right" vertical="center" wrapText="1"/>
    </xf>
    <xf numFmtId="3" fontId="13" fillId="0" borderId="38" xfId="6" applyNumberFormat="1" applyFont="1" applyBorder="1" applyAlignment="1">
      <alignment horizontal="right" vertical="center" wrapText="1"/>
    </xf>
    <xf numFmtId="3" fontId="13" fillId="0" borderId="0" xfId="6" applyNumberFormat="1" applyFont="1" applyAlignment="1">
      <alignment horizontal="left" wrapText="1"/>
    </xf>
    <xf numFmtId="0" fontId="10" fillId="2" borderId="5" xfId="6" applyFont="1" applyFill="1" applyBorder="1" applyAlignment="1">
      <alignment horizontal="center" vertical="top" wrapText="1"/>
    </xf>
    <xf numFmtId="3" fontId="13" fillId="0" borderId="8" xfId="6" applyNumberFormat="1" applyFont="1" applyBorder="1" applyAlignment="1">
      <alignment horizontal="right" vertical="top" wrapText="1"/>
    </xf>
    <xf numFmtId="3" fontId="13" fillId="0" borderId="9" xfId="6" applyNumberFormat="1" applyFont="1" applyBorder="1" applyAlignment="1">
      <alignment horizontal="right" vertical="top" wrapText="1"/>
    </xf>
    <xf numFmtId="3" fontId="9" fillId="0" borderId="25" xfId="1" applyNumberFormat="1" applyFont="1" applyBorder="1" applyAlignment="1">
      <alignment horizontal="right" vertical="top" wrapText="1"/>
    </xf>
    <xf numFmtId="3" fontId="9" fillId="0" borderId="31" xfId="1" applyNumberFormat="1" applyFont="1" applyBorder="1" applyAlignment="1">
      <alignment horizontal="right" vertical="top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6" fontId="27" fillId="0" borderId="39" xfId="7" applyNumberFormat="1" applyBorder="1" applyAlignment="1">
      <alignment vertical="center" wrapText="1"/>
    </xf>
    <xf numFmtId="0" fontId="9" fillId="0" borderId="4" xfId="1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9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4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center" vertical="top" wrapText="1"/>
    </xf>
    <xf numFmtId="0" fontId="9" fillId="0" borderId="12" xfId="1" applyFont="1" applyBorder="1" applyAlignment="1">
      <alignment horizontal="center" vertical="top" wrapText="1"/>
    </xf>
    <xf numFmtId="0" fontId="9" fillId="0" borderId="0" xfId="6" applyFont="1" applyAlignment="1">
      <alignment vertical="center" wrapText="1"/>
    </xf>
    <xf numFmtId="0" fontId="9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3" fillId="2" borderId="2" xfId="6" applyFont="1" applyFill="1" applyBorder="1" applyAlignment="1">
      <alignment horizontal="center" vertical="center" wrapText="1"/>
    </xf>
    <xf numFmtId="0" fontId="10" fillId="2" borderId="2" xfId="6" applyFont="1" applyFill="1" applyBorder="1" applyAlignment="1">
      <alignment horizontal="center" vertical="center" wrapText="1"/>
    </xf>
    <xf numFmtId="0" fontId="39" fillId="2" borderId="2" xfId="6" applyFont="1" applyFill="1" applyBorder="1" applyAlignment="1">
      <alignment horizontal="center" vertical="center" wrapText="1"/>
    </xf>
    <xf numFmtId="0" fontId="39" fillId="2" borderId="3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14" fillId="0" borderId="3" xfId="6" applyFont="1" applyBorder="1" applyAlignment="1">
      <alignment horizontal="center" vertical="center" wrapText="1"/>
    </xf>
    <xf numFmtId="0" fontId="13" fillId="2" borderId="3" xfId="6" applyFont="1" applyFill="1" applyBorder="1" applyAlignment="1">
      <alignment horizontal="center" vertical="center" wrapText="1"/>
    </xf>
    <xf numFmtId="0" fontId="13" fillId="0" borderId="0" xfId="6" applyFont="1" applyAlignment="1">
      <alignment horizontal="center" vertical="center" wrapText="1"/>
    </xf>
    <xf numFmtId="0" fontId="14" fillId="0" borderId="0" xfId="6" applyFont="1" applyAlignment="1">
      <alignment horizontal="center" vertical="center" wrapText="1"/>
    </xf>
    <xf numFmtId="164" fontId="18" fillId="0" borderId="0" xfId="3" applyNumberFormat="1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3" fontId="22" fillId="0" borderId="0" xfId="3" applyNumberFormat="1" applyFont="1" applyAlignment="1">
      <alignment horizontal="right" vertical="center"/>
    </xf>
    <xf numFmtId="166" fontId="9" fillId="0" borderId="0" xfId="7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13" fillId="0" borderId="1" xfId="7" applyNumberFormat="1" applyFont="1" applyBorder="1" applyAlignment="1">
      <alignment horizontal="center" vertical="center" wrapText="1"/>
    </xf>
    <xf numFmtId="166" fontId="13" fillId="0" borderId="2" xfId="7" applyNumberFormat="1" applyFont="1" applyBorder="1" applyAlignment="1">
      <alignment horizontal="center" vertical="center" wrapText="1"/>
    </xf>
    <xf numFmtId="166" fontId="13" fillId="0" borderId="1" xfId="8" applyNumberFormat="1" applyFont="1" applyBorder="1" applyAlignment="1">
      <alignment horizontal="center" vertical="center" wrapText="1"/>
    </xf>
    <xf numFmtId="166" fontId="13" fillId="0" borderId="2" xfId="8" applyNumberFormat="1" applyFont="1" applyBorder="1" applyAlignment="1">
      <alignment horizontal="center" vertical="center" wrapText="1"/>
    </xf>
    <xf numFmtId="166" fontId="30" fillId="0" borderId="0" xfId="8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7" xfId="9" applyFont="1" applyBorder="1" applyAlignment="1">
      <alignment horizontal="left"/>
    </xf>
    <xf numFmtId="0" fontId="18" fillId="0" borderId="8" xfId="9" applyFont="1" applyBorder="1" applyAlignment="1">
      <alignment horizontal="left"/>
    </xf>
    <xf numFmtId="0" fontId="18" fillId="0" borderId="0" xfId="9" applyFont="1" applyAlignment="1">
      <alignment horizontal="center" vertical="center" wrapText="1"/>
    </xf>
    <xf numFmtId="0" fontId="18" fillId="6" borderId="1" xfId="9" applyFont="1" applyFill="1" applyBorder="1" applyAlignment="1">
      <alignment horizontal="center"/>
    </xf>
    <xf numFmtId="0" fontId="18" fillId="6" borderId="2" xfId="9" applyFont="1" applyFill="1" applyBorder="1" applyAlignment="1">
      <alignment horizontal="center"/>
    </xf>
    <xf numFmtId="0" fontId="18" fillId="0" borderId="4" xfId="9" applyFont="1" applyBorder="1" applyAlignment="1">
      <alignment horizontal="left"/>
    </xf>
    <xf numFmtId="0" fontId="18" fillId="0" borderId="5" xfId="9" applyFont="1" applyBorder="1" applyAlignment="1">
      <alignment horizontal="left"/>
    </xf>
    <xf numFmtId="0" fontId="18" fillId="0" borderId="4" xfId="9" applyFont="1" applyBorder="1" applyAlignment="1">
      <alignment horizontal="left" vertical="center"/>
    </xf>
    <xf numFmtId="0" fontId="18" fillId="0" borderId="5" xfId="9" applyFont="1" applyBorder="1" applyAlignment="1">
      <alignment horizontal="left" vertical="center"/>
    </xf>
    <xf numFmtId="0" fontId="9" fillId="0" borderId="0" xfId="10" applyFont="1" applyAlignment="1">
      <alignment horizontal="center" vertical="center" wrapText="1"/>
    </xf>
    <xf numFmtId="0" fontId="6" fillId="0" borderId="0" xfId="2" applyAlignment="1">
      <alignment horizontal="center" vertical="center" wrapText="1"/>
    </xf>
  </cellXfs>
  <cellStyles count="11">
    <cellStyle name="Normál" xfId="0" builtinId="0"/>
    <cellStyle name="Normál 12 2 2" xfId="4" xr:uid="{E908C202-1D14-4CB4-9337-356B1FD4BADD}"/>
    <cellStyle name="Normál 15" xfId="9" xr:uid="{2E3BD6F5-827E-4208-B09F-1FBEF4697F11}"/>
    <cellStyle name="Normál 2 2" xfId="3" xr:uid="{CAE88461-EDC2-4CA3-823B-012DB17AAC19}"/>
    <cellStyle name="Normál 2_2013. mellékletek-1" xfId="10" xr:uid="{F4CC04B0-F4E8-4E5F-9BD8-84CADD6F5A50}"/>
    <cellStyle name="Normál 3" xfId="6" xr:uid="{01B6CBF2-D845-4581-9D52-3C32FD52FB65}"/>
    <cellStyle name="Normál 5 2 3 2 2 2 2" xfId="5" xr:uid="{63B36F0B-530E-4787-B987-734A425B07B7}"/>
    <cellStyle name="Normál_1.a melléklet 7-2005 (II.18) rendelet" xfId="7" xr:uid="{C7FC14A6-42B5-4A30-8D5B-88472210122F}"/>
    <cellStyle name="Normál_1.b melléklet 7-2005 (II.18) rendelet" xfId="8" xr:uid="{EEB5522C-0889-41A7-A753-A2B158EAB2AA}"/>
    <cellStyle name="Normál_2013. mellékletek-1 2" xfId="1" xr:uid="{3A6198FD-FC5B-42E7-BE7E-EAC56A60D37B}"/>
    <cellStyle name="Normál_SEGEDLETEK" xfId="2" xr:uid="{E07AA86B-B530-402D-9189-7B2DC66B2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KoltsegvetesekBeszamolok\2024.%20k&#246;lts&#233;gvet&#233;s\Marcali\RM\3_2024.(II.23.).k&#246;ltsegvetesi-rendelet%20mell&#233;kletei%20egys&#233;geshez%200531%20II.xlsx" TargetMode="External"/><Relationship Id="rId1" Type="http://schemas.openxmlformats.org/officeDocument/2006/relationships/externalLinkPath" Target="/KoltsegvetesekBeszamolok/2024.%20k&#246;lts&#233;gvet&#233;s/Marcali/RM/3_2024.(II.23.).k&#246;ltsegvetesi-rendelet%20mell&#233;kletei%20egys&#233;geshez%200531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ÖSSZES bevétel (2)"/>
      <sheetName val="2. ÖSSZES kiadások"/>
      <sheetName val="3.Intézményi bevételek (2)"/>
      <sheetName val="4.Intézményi kiadások (2)"/>
      <sheetName val="5. Önkormányzat bevétele (2)"/>
      <sheetName val="6. Önkormányzat kiadása (3)"/>
      <sheetName val="7.Beruházások"/>
      <sheetName val="11.mell működés mérleg"/>
      <sheetName val="12.mell felhalm mérleg"/>
      <sheetName val="13. összevont kv-i mérleg"/>
      <sheetName val="16. sz.melléklet ütemterv (3)"/>
      <sheetName val="19.melléklet (2)"/>
      <sheetName val="Munka2"/>
    </sheetNames>
    <sheetDataSet>
      <sheetData sheetId="0">
        <row r="8">
          <cell r="C8">
            <v>1761777</v>
          </cell>
        </row>
        <row r="28">
          <cell r="C28">
            <v>89511</v>
          </cell>
        </row>
        <row r="29">
          <cell r="C29">
            <v>594463</v>
          </cell>
        </row>
        <row r="30">
          <cell r="C30">
            <v>1205500</v>
          </cell>
        </row>
        <row r="31">
          <cell r="C31">
            <v>749785</v>
          </cell>
        </row>
        <row r="32">
          <cell r="C32">
            <v>20500</v>
          </cell>
          <cell r="D32">
            <v>20500</v>
          </cell>
        </row>
        <row r="33">
          <cell r="C33">
            <v>23240</v>
          </cell>
          <cell r="D33">
            <v>23240</v>
          </cell>
        </row>
        <row r="34">
          <cell r="C34">
            <v>1800</v>
          </cell>
          <cell r="D34">
            <v>1800</v>
          </cell>
        </row>
      </sheetData>
      <sheetData sheetId="1">
        <row r="32">
          <cell r="C32">
            <v>819601</v>
          </cell>
        </row>
        <row r="33">
          <cell r="C33">
            <v>114372</v>
          </cell>
        </row>
        <row r="34">
          <cell r="C34">
            <v>1152513</v>
          </cell>
        </row>
        <row r="35">
          <cell r="C35">
            <v>26500</v>
          </cell>
          <cell r="D35">
            <v>26500</v>
          </cell>
        </row>
        <row r="36">
          <cell r="C36">
            <v>1670254</v>
          </cell>
        </row>
        <row r="37">
          <cell r="C37">
            <v>1500</v>
          </cell>
        </row>
        <row r="38">
          <cell r="C38">
            <v>2958176</v>
          </cell>
        </row>
        <row r="39">
          <cell r="C39">
            <v>366301</v>
          </cell>
        </row>
      </sheetData>
      <sheetData sheetId="2">
        <row r="10">
          <cell r="B10">
            <v>132423</v>
          </cell>
          <cell r="C10">
            <v>132423</v>
          </cell>
        </row>
        <row r="11">
          <cell r="B11">
            <v>2000</v>
          </cell>
          <cell r="C11">
            <v>2116</v>
          </cell>
        </row>
        <row r="20">
          <cell r="D20">
            <v>3581</v>
          </cell>
          <cell r="F20">
            <v>3581</v>
          </cell>
          <cell r="I20">
            <v>63581</v>
          </cell>
          <cell r="J20">
            <v>63581</v>
          </cell>
        </row>
        <row r="21">
          <cell r="I21">
            <v>9234</v>
          </cell>
          <cell r="J21">
            <v>9118</v>
          </cell>
        </row>
        <row r="22">
          <cell r="I22">
            <v>72815</v>
          </cell>
          <cell r="J22">
            <v>72699</v>
          </cell>
        </row>
      </sheetData>
      <sheetData sheetId="3">
        <row r="10">
          <cell r="B10">
            <v>286721</v>
          </cell>
          <cell r="D10">
            <v>41950</v>
          </cell>
          <cell r="F10">
            <v>42264</v>
          </cell>
          <cell r="G10">
            <v>394651</v>
          </cell>
        </row>
        <row r="11">
          <cell r="B11">
            <v>392480</v>
          </cell>
          <cell r="C11">
            <v>392480</v>
          </cell>
          <cell r="D11">
            <v>58322</v>
          </cell>
          <cell r="F11">
            <v>58322</v>
          </cell>
          <cell r="G11">
            <v>63400</v>
          </cell>
          <cell r="H11">
            <v>63400</v>
          </cell>
        </row>
        <row r="21">
          <cell r="B21">
            <v>65091</v>
          </cell>
        </row>
      </sheetData>
      <sheetData sheetId="4">
        <row r="13">
          <cell r="C13">
            <v>1761777</v>
          </cell>
        </row>
        <row r="15">
          <cell r="C15">
            <v>73500</v>
          </cell>
        </row>
        <row r="17">
          <cell r="C17">
            <v>593103</v>
          </cell>
        </row>
        <row r="23">
          <cell r="C23">
            <v>1205500</v>
          </cell>
        </row>
        <row r="32">
          <cell r="C32">
            <v>615362</v>
          </cell>
        </row>
        <row r="36">
          <cell r="C36">
            <v>20500</v>
          </cell>
        </row>
        <row r="39">
          <cell r="C39">
            <v>23240</v>
          </cell>
          <cell r="D39">
            <v>23240</v>
          </cell>
        </row>
        <row r="42">
          <cell r="C42">
            <v>1800</v>
          </cell>
          <cell r="D42">
            <v>1800</v>
          </cell>
        </row>
        <row r="45">
          <cell r="C45">
            <v>2381617</v>
          </cell>
          <cell r="D45">
            <v>2381614</v>
          </cell>
        </row>
        <row r="48">
          <cell r="C48">
            <v>2931617</v>
          </cell>
        </row>
      </sheetData>
      <sheetData sheetId="5">
        <row r="6">
          <cell r="C6">
            <v>140400</v>
          </cell>
        </row>
        <row r="7">
          <cell r="C7">
            <v>14100</v>
          </cell>
        </row>
        <row r="30">
          <cell r="C30">
            <v>694462</v>
          </cell>
        </row>
        <row r="41">
          <cell r="C41">
            <v>26500</v>
          </cell>
          <cell r="D41">
            <v>26500</v>
          </cell>
        </row>
        <row r="77">
          <cell r="C77">
            <v>1669254</v>
          </cell>
        </row>
        <row r="78">
          <cell r="C78">
            <v>2891725</v>
          </cell>
        </row>
        <row r="79">
          <cell r="C79">
            <v>302801</v>
          </cell>
        </row>
        <row r="80">
          <cell r="C80">
            <v>1500</v>
          </cell>
        </row>
        <row r="83">
          <cell r="C83">
            <v>55123</v>
          </cell>
          <cell r="D83">
            <v>79300</v>
          </cell>
        </row>
        <row r="86">
          <cell r="C86">
            <v>36668</v>
          </cell>
          <cell r="D86">
            <v>36668</v>
          </cell>
        </row>
      </sheetData>
      <sheetData sheetId="6"/>
      <sheetData sheetId="7">
        <row r="13">
          <cell r="C13">
            <v>356067</v>
          </cell>
        </row>
      </sheetData>
      <sheetData sheetId="8">
        <row r="10">
          <cell r="B10">
            <v>2098246</v>
          </cell>
          <cell r="C10">
            <v>2098246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05DC3-946C-4A7D-9139-71F8829B2482}">
  <sheetPr>
    <tabColor indexed="50"/>
  </sheetPr>
  <dimension ref="A1:J41"/>
  <sheetViews>
    <sheetView zoomScaleNormal="100" workbookViewId="0">
      <selection activeCell="C1" sqref="C1:E1"/>
    </sheetView>
  </sheetViews>
  <sheetFormatPr defaultRowHeight="12.75" x14ac:dyDescent="0.2"/>
  <cols>
    <col min="1" max="1" width="6.28515625" style="1" customWidth="1"/>
    <col min="2" max="2" width="60.140625" style="1" customWidth="1"/>
    <col min="3" max="3" width="22.140625" style="1" customWidth="1"/>
    <col min="4" max="4" width="20.28515625" style="1" customWidth="1"/>
    <col min="5" max="16384" width="9.140625" style="1"/>
  </cols>
  <sheetData>
    <row r="1" spans="1:10" ht="15.75" x14ac:dyDescent="0.25">
      <c r="C1" s="2" t="s">
        <v>264</v>
      </c>
      <c r="F1" s="3"/>
      <c r="G1" s="3"/>
      <c r="H1" s="4"/>
    </row>
    <row r="2" spans="1:10" ht="15.75" x14ac:dyDescent="0.2">
      <c r="A2" s="5"/>
      <c r="B2" s="337" t="s">
        <v>0</v>
      </c>
      <c r="C2" s="337"/>
    </row>
    <row r="3" spans="1:10" ht="40.5" customHeight="1" x14ac:dyDescent="0.2">
      <c r="A3" s="5"/>
      <c r="B3" s="337" t="s">
        <v>1</v>
      </c>
      <c r="C3" s="338"/>
    </row>
    <row r="4" spans="1:10" ht="15.75" customHeight="1" thickBot="1" x14ac:dyDescent="0.25">
      <c r="A4" s="5"/>
      <c r="B4" s="6"/>
      <c r="D4" s="8" t="s">
        <v>2</v>
      </c>
    </row>
    <row r="5" spans="1:10" ht="31.5" customHeight="1" x14ac:dyDescent="0.2">
      <c r="A5" s="9" t="s">
        <v>3</v>
      </c>
      <c r="B5" s="10" t="s">
        <v>4</v>
      </c>
      <c r="C5" s="11" t="s">
        <v>5</v>
      </c>
      <c r="D5" s="12" t="s">
        <v>6</v>
      </c>
    </row>
    <row r="6" spans="1:10" ht="17.25" customHeight="1" x14ac:dyDescent="0.2">
      <c r="A6" s="13"/>
      <c r="B6" s="14" t="s">
        <v>7</v>
      </c>
      <c r="C6" s="15"/>
      <c r="D6" s="16"/>
    </row>
    <row r="7" spans="1:10" ht="17.25" customHeight="1" x14ac:dyDescent="0.2">
      <c r="A7" s="17" t="s">
        <v>8</v>
      </c>
      <c r="B7" s="18" t="s">
        <v>9</v>
      </c>
      <c r="C7" s="19">
        <f>SUM(C8:C16)</f>
        <v>7226399</v>
      </c>
      <c r="D7" s="20">
        <f>SUM(D8:D16)</f>
        <v>9149637</v>
      </c>
    </row>
    <row r="8" spans="1:10" ht="17.25" customHeight="1" x14ac:dyDescent="0.25">
      <c r="A8" s="17"/>
      <c r="B8" s="21" t="s">
        <v>10</v>
      </c>
      <c r="C8" s="22">
        <f>'[1]5. Önkormányzat bevétele (2)'!C13</f>
        <v>1761777</v>
      </c>
      <c r="D8" s="22">
        <v>1702614</v>
      </c>
      <c r="E8" s="24"/>
      <c r="F8" s="24"/>
      <c r="G8" s="24"/>
      <c r="H8" s="24"/>
      <c r="I8" s="24"/>
      <c r="J8" s="24"/>
    </row>
    <row r="9" spans="1:10" ht="15.75" customHeight="1" x14ac:dyDescent="0.25">
      <c r="A9" s="334"/>
      <c r="B9" s="21" t="s">
        <v>11</v>
      </c>
      <c r="C9" s="25">
        <f>'[1]5. Önkormányzat bevétele (2)'!C15</f>
        <v>73500</v>
      </c>
      <c r="D9" s="26">
        <v>135500</v>
      </c>
      <c r="E9" s="24"/>
      <c r="F9" s="24"/>
      <c r="G9" s="24"/>
      <c r="H9" s="24"/>
      <c r="I9" s="27"/>
      <c r="J9" s="24"/>
    </row>
    <row r="10" spans="1:10" ht="16.5" customHeight="1" x14ac:dyDescent="0.2">
      <c r="A10" s="334"/>
      <c r="B10" s="21" t="s">
        <v>12</v>
      </c>
      <c r="C10" s="25">
        <f>'[1]5. Önkormányzat bevétele (2)'!C17</f>
        <v>593103</v>
      </c>
      <c r="D10" s="26">
        <v>1644950</v>
      </c>
      <c r="E10" s="24"/>
      <c r="F10" s="24"/>
      <c r="G10" s="24"/>
      <c r="H10" s="24"/>
      <c r="I10" s="24"/>
      <c r="J10" s="24"/>
    </row>
    <row r="11" spans="1:10" ht="15.75" customHeight="1" x14ac:dyDescent="0.2">
      <c r="A11" s="334"/>
      <c r="B11" s="21" t="s">
        <v>13</v>
      </c>
      <c r="C11" s="25">
        <f>'[1]5. Önkormányzat bevétele (2)'!C23</f>
        <v>1205500</v>
      </c>
      <c r="D11" s="25">
        <v>1311880</v>
      </c>
      <c r="E11" s="24"/>
      <c r="F11" s="24"/>
      <c r="G11" s="24"/>
      <c r="H11" s="24"/>
      <c r="I11" s="24"/>
      <c r="J11" s="24"/>
    </row>
    <row r="12" spans="1:10" ht="15.75" customHeight="1" x14ac:dyDescent="0.2">
      <c r="A12" s="334"/>
      <c r="B12" s="21" t="s">
        <v>14</v>
      </c>
      <c r="C12" s="25">
        <f>'[1]5. Önkormányzat bevétele (2)'!C32</f>
        <v>615362</v>
      </c>
      <c r="D12" s="26">
        <v>553362</v>
      </c>
      <c r="E12" s="24"/>
      <c r="F12" s="24"/>
      <c r="G12" s="24"/>
      <c r="H12" s="24"/>
      <c r="I12" s="24"/>
      <c r="J12" s="24"/>
    </row>
    <row r="13" spans="1:10" ht="16.5" customHeight="1" x14ac:dyDescent="0.2">
      <c r="A13" s="334"/>
      <c r="B13" s="21" t="s">
        <v>15</v>
      </c>
      <c r="C13" s="25">
        <f>'[1]5. Önkormányzat bevétele (2)'!C36</f>
        <v>20500</v>
      </c>
      <c r="D13" s="26">
        <v>20500</v>
      </c>
      <c r="E13" s="24"/>
      <c r="F13" s="24"/>
      <c r="G13" s="24"/>
      <c r="H13" s="24"/>
      <c r="I13" s="24"/>
      <c r="J13" s="24"/>
    </row>
    <row r="14" spans="1:10" ht="15" customHeight="1" x14ac:dyDescent="0.2">
      <c r="A14" s="334"/>
      <c r="B14" s="21" t="s">
        <v>16</v>
      </c>
      <c r="C14" s="25">
        <f>'[1]5. Önkormányzat bevétele (2)'!C39</f>
        <v>23240</v>
      </c>
      <c r="D14" s="26">
        <f>'[1]5. Önkormányzat bevétele (2)'!D39</f>
        <v>23240</v>
      </c>
      <c r="E14" s="24"/>
      <c r="F14" s="24"/>
      <c r="G14" s="24"/>
      <c r="H14" s="24"/>
      <c r="I14" s="24"/>
      <c r="J14" s="24"/>
    </row>
    <row r="15" spans="1:10" ht="15.75" customHeight="1" x14ac:dyDescent="0.2">
      <c r="A15" s="334"/>
      <c r="B15" s="21" t="s">
        <v>17</v>
      </c>
      <c r="C15" s="25">
        <f>'[1]5. Önkormányzat bevétele (2)'!C42</f>
        <v>1800</v>
      </c>
      <c r="D15" s="26">
        <f>'[1]5. Önkormányzat bevétele (2)'!D42</f>
        <v>1800</v>
      </c>
      <c r="E15" s="24"/>
      <c r="F15" s="24"/>
      <c r="G15" s="24"/>
      <c r="H15" s="24"/>
      <c r="I15" s="24"/>
      <c r="J15" s="24"/>
    </row>
    <row r="16" spans="1:10" ht="15" customHeight="1" x14ac:dyDescent="0.2">
      <c r="A16" s="334"/>
      <c r="B16" s="28" t="s">
        <v>18</v>
      </c>
      <c r="C16" s="25">
        <f>'[1]5. Önkormányzat bevétele (2)'!C48</f>
        <v>2931617</v>
      </c>
      <c r="D16" s="26">
        <v>3755791</v>
      </c>
      <c r="E16" s="24"/>
      <c r="F16" s="24"/>
      <c r="G16" s="24"/>
      <c r="H16" s="24"/>
      <c r="I16" s="24"/>
      <c r="J16" s="24"/>
    </row>
    <row r="17" spans="1:10" ht="18.75" customHeight="1" x14ac:dyDescent="0.25">
      <c r="A17" s="17" t="s">
        <v>19</v>
      </c>
      <c r="B17" s="18" t="s">
        <v>20</v>
      </c>
      <c r="C17" s="29">
        <f>C18+C19+C21+C20</f>
        <v>25024</v>
      </c>
      <c r="D17" s="30">
        <f>D18+D19+D21+D20</f>
        <v>25024</v>
      </c>
      <c r="E17" s="24"/>
      <c r="F17" s="24"/>
      <c r="G17" s="24"/>
      <c r="H17" s="24"/>
      <c r="I17" s="24"/>
      <c r="J17" s="24"/>
    </row>
    <row r="18" spans="1:10" ht="16.5" customHeight="1" x14ac:dyDescent="0.25">
      <c r="A18" s="334"/>
      <c r="B18" s="21" t="s">
        <v>21</v>
      </c>
      <c r="C18" s="22">
        <f>'[1]3.Intézményi bevételek (2)'!B11</f>
        <v>2000</v>
      </c>
      <c r="D18" s="23">
        <f>'[1]3.Intézményi bevételek (2)'!C11</f>
        <v>2116</v>
      </c>
      <c r="E18" s="24"/>
      <c r="F18" s="24"/>
      <c r="G18" s="24"/>
      <c r="H18" s="24"/>
      <c r="I18" s="24"/>
      <c r="J18" s="24"/>
    </row>
    <row r="19" spans="1:10" ht="16.5" customHeight="1" x14ac:dyDescent="0.25">
      <c r="A19" s="335"/>
      <c r="B19" s="28" t="s">
        <v>18</v>
      </c>
      <c r="C19" s="22">
        <f>'[1]3.Intézményi bevételek (2)'!I21</f>
        <v>9234</v>
      </c>
      <c r="D19" s="23">
        <f>'[1]3.Intézményi bevételek (2)'!J21</f>
        <v>9118</v>
      </c>
      <c r="E19" s="24"/>
      <c r="F19" s="24"/>
      <c r="G19" s="24"/>
      <c r="H19" s="24"/>
      <c r="I19" s="24"/>
      <c r="J19" s="24"/>
    </row>
    <row r="20" spans="1:10" ht="16.5" customHeight="1" x14ac:dyDescent="0.25">
      <c r="A20" s="31"/>
      <c r="B20" s="21" t="s">
        <v>16</v>
      </c>
      <c r="C20" s="32">
        <v>12430</v>
      </c>
      <c r="D20" s="33">
        <v>12430</v>
      </c>
      <c r="E20" s="24"/>
      <c r="F20" s="24"/>
      <c r="G20" s="24"/>
      <c r="H20" s="24"/>
      <c r="I20" s="24"/>
      <c r="J20" s="24"/>
    </row>
    <row r="21" spans="1:10" ht="16.5" customHeight="1" x14ac:dyDescent="0.25">
      <c r="A21" s="31"/>
      <c r="B21" s="21" t="s">
        <v>17</v>
      </c>
      <c r="C21" s="22">
        <v>1360</v>
      </c>
      <c r="D21" s="23">
        <v>1360</v>
      </c>
      <c r="E21" s="24"/>
      <c r="F21" s="24"/>
      <c r="G21" s="24"/>
      <c r="H21" s="24"/>
      <c r="I21" s="24"/>
      <c r="J21" s="24"/>
    </row>
    <row r="22" spans="1:10" ht="15.75" customHeight="1" x14ac:dyDescent="0.25">
      <c r="A22" s="17" t="s">
        <v>22</v>
      </c>
      <c r="B22" s="18" t="s">
        <v>23</v>
      </c>
      <c r="C22" s="34">
        <f>C23+C25+C24</f>
        <v>199585</v>
      </c>
      <c r="D22" s="35">
        <f>D23+D25+D24</f>
        <v>199585</v>
      </c>
      <c r="E22" s="24"/>
      <c r="F22" s="24"/>
      <c r="G22" s="24"/>
      <c r="H22" s="24"/>
      <c r="I22" s="24"/>
      <c r="J22" s="24"/>
    </row>
    <row r="23" spans="1:10" ht="15" customHeight="1" x14ac:dyDescent="0.25">
      <c r="A23" s="334" t="s">
        <v>24</v>
      </c>
      <c r="B23" s="21" t="s">
        <v>25</v>
      </c>
      <c r="C23" s="22">
        <f>'[1]3.Intézményi bevételek (2)'!B10</f>
        <v>132423</v>
      </c>
      <c r="D23" s="23">
        <f>'[1]3.Intézményi bevételek (2)'!C10</f>
        <v>132423</v>
      </c>
      <c r="E23" s="24"/>
      <c r="F23" s="24"/>
      <c r="G23" s="24"/>
      <c r="H23" s="24"/>
      <c r="I23" s="24"/>
      <c r="J23" s="24"/>
    </row>
    <row r="24" spans="1:10" ht="15" customHeight="1" x14ac:dyDescent="0.25">
      <c r="A24" s="334"/>
      <c r="B24" s="21" t="s">
        <v>11</v>
      </c>
      <c r="C24" s="22">
        <f>'[1]3.Intézményi bevételek (2)'!D20</f>
        <v>3581</v>
      </c>
      <c r="D24" s="23">
        <f>'[1]3.Intézményi bevételek (2)'!F20</f>
        <v>3581</v>
      </c>
      <c r="E24" s="24"/>
      <c r="F24" s="24"/>
      <c r="G24" s="24"/>
      <c r="H24" s="24"/>
      <c r="I24" s="24"/>
      <c r="J24" s="24"/>
    </row>
    <row r="25" spans="1:10" ht="16.5" customHeight="1" x14ac:dyDescent="0.25">
      <c r="A25" s="334"/>
      <c r="B25" s="28" t="s">
        <v>18</v>
      </c>
      <c r="C25" s="22">
        <f>'[1]3.Intézményi bevételek (2)'!I20</f>
        <v>63581</v>
      </c>
      <c r="D25" s="23">
        <f>'[1]3.Intézményi bevételek (2)'!J20</f>
        <v>63581</v>
      </c>
      <c r="E25" s="24"/>
      <c r="F25" s="24"/>
      <c r="G25" s="24"/>
      <c r="H25" s="24"/>
      <c r="I25" s="24"/>
      <c r="J25" s="24"/>
    </row>
    <row r="26" spans="1:10" ht="17.25" customHeight="1" x14ac:dyDescent="0.25">
      <c r="A26" s="36"/>
      <c r="B26" s="37" t="s">
        <v>26</v>
      </c>
      <c r="C26" s="38">
        <f>C22+C17+C7</f>
        <v>7451008</v>
      </c>
      <c r="D26" s="39">
        <f>D22+D17+D7</f>
        <v>9374246</v>
      </c>
      <c r="E26" s="24"/>
      <c r="F26" s="24"/>
      <c r="G26" s="24"/>
      <c r="H26" s="24"/>
      <c r="I26" s="24"/>
      <c r="J26" s="24"/>
    </row>
    <row r="27" spans="1:10" ht="15.75" customHeight="1" x14ac:dyDescent="0.2">
      <c r="A27" s="334"/>
      <c r="B27" s="21" t="s">
        <v>10</v>
      </c>
      <c r="C27" s="25">
        <f>C8</f>
        <v>1761777</v>
      </c>
      <c r="D27" s="26">
        <f>D8</f>
        <v>1702614</v>
      </c>
      <c r="E27" s="24"/>
      <c r="F27" s="24"/>
      <c r="G27" s="24"/>
      <c r="H27" s="24"/>
      <c r="I27" s="24"/>
      <c r="J27" s="24"/>
    </row>
    <row r="28" spans="1:10" ht="15" customHeight="1" x14ac:dyDescent="0.2">
      <c r="A28" s="335"/>
      <c r="B28" s="21" t="s">
        <v>11</v>
      </c>
      <c r="C28" s="25">
        <f>C9+C24+C20</f>
        <v>89511</v>
      </c>
      <c r="D28" s="26">
        <f>D9+D24+D20</f>
        <v>151511</v>
      </c>
      <c r="E28" s="40"/>
      <c r="F28" s="24"/>
      <c r="G28" s="24"/>
      <c r="H28" s="24"/>
      <c r="I28" s="24"/>
      <c r="J28" s="24"/>
    </row>
    <row r="29" spans="1:10" ht="17.25" customHeight="1" x14ac:dyDescent="0.2">
      <c r="A29" s="335"/>
      <c r="B29" s="21" t="s">
        <v>12</v>
      </c>
      <c r="C29" s="25">
        <f>C10+C21</f>
        <v>594463</v>
      </c>
      <c r="D29" s="26">
        <f>D10+D21</f>
        <v>1646310</v>
      </c>
      <c r="E29" s="40"/>
      <c r="F29" s="24"/>
      <c r="G29" s="24"/>
      <c r="H29" s="24"/>
      <c r="I29" s="24"/>
      <c r="J29" s="24"/>
    </row>
    <row r="30" spans="1:10" ht="15.75" customHeight="1" x14ac:dyDescent="0.2">
      <c r="A30" s="335"/>
      <c r="B30" s="21" t="s">
        <v>13</v>
      </c>
      <c r="C30" s="25">
        <f>C11</f>
        <v>1205500</v>
      </c>
      <c r="D30" s="26">
        <v>1312780</v>
      </c>
      <c r="E30" s="40"/>
      <c r="F30" s="24"/>
      <c r="G30" s="24"/>
      <c r="H30" s="24"/>
      <c r="I30" s="24"/>
      <c r="J30" s="24"/>
    </row>
    <row r="31" spans="1:10" ht="17.25" customHeight="1" x14ac:dyDescent="0.2">
      <c r="A31" s="335"/>
      <c r="B31" s="21" t="s">
        <v>14</v>
      </c>
      <c r="C31" s="25">
        <f>C12+C18+C23</f>
        <v>749785</v>
      </c>
      <c r="D31" s="26">
        <v>687001</v>
      </c>
      <c r="E31" s="40"/>
      <c r="F31" s="24"/>
      <c r="G31" s="24"/>
      <c r="H31" s="24"/>
      <c r="I31" s="24"/>
      <c r="J31" s="24"/>
    </row>
    <row r="32" spans="1:10" ht="16.5" customHeight="1" x14ac:dyDescent="0.2">
      <c r="A32" s="335"/>
      <c r="B32" s="21" t="s">
        <v>15</v>
      </c>
      <c r="C32" s="25">
        <f t="shared" ref="C32:D34" si="0">C13</f>
        <v>20500</v>
      </c>
      <c r="D32" s="26">
        <f>D13</f>
        <v>20500</v>
      </c>
      <c r="E32" s="40"/>
      <c r="F32" s="24"/>
      <c r="G32" s="24"/>
      <c r="H32" s="24"/>
      <c r="I32" s="24"/>
      <c r="J32" s="24"/>
    </row>
    <row r="33" spans="1:10" ht="15" customHeight="1" x14ac:dyDescent="0.2">
      <c r="A33" s="335"/>
      <c r="B33" s="21" t="s">
        <v>16</v>
      </c>
      <c r="C33" s="25">
        <f t="shared" si="0"/>
        <v>23240</v>
      </c>
      <c r="D33" s="26">
        <f t="shared" si="0"/>
        <v>23240</v>
      </c>
      <c r="E33" s="40"/>
      <c r="F33" s="24"/>
      <c r="G33" s="24"/>
      <c r="H33" s="24"/>
      <c r="I33" s="24"/>
      <c r="J33" s="24"/>
    </row>
    <row r="34" spans="1:10" ht="15" customHeight="1" x14ac:dyDescent="0.2">
      <c r="A34" s="335"/>
      <c r="B34" s="21" t="s">
        <v>17</v>
      </c>
      <c r="C34" s="25">
        <f t="shared" si="0"/>
        <v>1800</v>
      </c>
      <c r="D34" s="26">
        <f t="shared" si="0"/>
        <v>1800</v>
      </c>
      <c r="E34" s="40"/>
      <c r="F34" s="24"/>
      <c r="G34" s="24"/>
      <c r="H34" s="24"/>
      <c r="I34" s="24"/>
      <c r="J34" s="24"/>
    </row>
    <row r="35" spans="1:10" ht="18.75" customHeight="1" thickBot="1" x14ac:dyDescent="0.25">
      <c r="A35" s="336"/>
      <c r="B35" s="41" t="s">
        <v>18</v>
      </c>
      <c r="C35" s="42">
        <f>C16+C25+C19</f>
        <v>3004432</v>
      </c>
      <c r="D35" s="43">
        <f>D16+D25+D19</f>
        <v>3828490</v>
      </c>
      <c r="E35" s="40"/>
      <c r="F35" s="24"/>
      <c r="G35" s="24"/>
      <c r="H35" s="24"/>
      <c r="I35" s="24"/>
      <c r="J35" s="24"/>
    </row>
    <row r="36" spans="1:10" ht="0.75" customHeight="1" x14ac:dyDescent="0.2">
      <c r="A36" s="44"/>
      <c r="B36" s="45"/>
      <c r="C36" s="46"/>
      <c r="D36" s="24"/>
      <c r="E36" s="40"/>
      <c r="F36" s="24"/>
      <c r="G36" s="24"/>
      <c r="H36" s="24"/>
      <c r="I36" s="24"/>
      <c r="J36" s="24"/>
    </row>
    <row r="37" spans="1:10" ht="15.75" hidden="1" x14ac:dyDescent="0.25">
      <c r="A37" s="24"/>
      <c r="B37" s="24"/>
      <c r="C37" s="47"/>
      <c r="D37" s="24"/>
      <c r="E37" s="24"/>
      <c r="F37" s="24"/>
      <c r="G37" s="24"/>
      <c r="H37" s="24"/>
      <c r="I37" s="24"/>
      <c r="J37" s="24"/>
    </row>
    <row r="38" spans="1:10" ht="15.75" x14ac:dyDescent="0.25">
      <c r="A38" s="24"/>
      <c r="B38" s="24"/>
      <c r="C38" s="47"/>
      <c r="D38" s="24"/>
      <c r="E38" s="24" t="s">
        <v>27</v>
      </c>
      <c r="F38" s="24"/>
      <c r="G38" s="24"/>
      <c r="H38" s="24"/>
      <c r="I38" s="24"/>
      <c r="J38" s="24"/>
    </row>
    <row r="39" spans="1:10" ht="15.75" x14ac:dyDescent="0.25">
      <c r="A39" s="24"/>
      <c r="B39" s="24"/>
      <c r="C39" s="47"/>
      <c r="D39" s="24"/>
      <c r="E39" s="24"/>
      <c r="F39" s="24"/>
      <c r="G39" s="24"/>
      <c r="H39" s="24"/>
      <c r="I39" s="24"/>
      <c r="J39" s="24"/>
    </row>
    <row r="40" spans="1:10" ht="24" customHeight="1" x14ac:dyDescent="0.2">
      <c r="C40" s="48"/>
    </row>
    <row r="41" spans="1:10" x14ac:dyDescent="0.2">
      <c r="C41" s="48"/>
    </row>
  </sheetData>
  <mergeCells count="6">
    <mergeCell ref="A27:A35"/>
    <mergeCell ref="B2:C2"/>
    <mergeCell ref="B3:C3"/>
    <mergeCell ref="A9:A16"/>
    <mergeCell ref="A18:A19"/>
    <mergeCell ref="A23:A2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0D798-4FCC-4F32-8B78-6000F55AAE64}">
  <sheetPr>
    <tabColor indexed="50"/>
  </sheetPr>
  <dimension ref="A1:P40"/>
  <sheetViews>
    <sheetView zoomScaleNormal="100" zoomScaleSheetLayoutView="75" workbookViewId="0">
      <selection activeCell="N26" sqref="N26"/>
    </sheetView>
  </sheetViews>
  <sheetFormatPr defaultColWidth="8" defaultRowHeight="15.75" x14ac:dyDescent="0.25"/>
  <cols>
    <col min="1" max="1" width="6.5703125" style="233" customWidth="1"/>
    <col min="2" max="2" width="29.7109375" style="234" customWidth="1"/>
    <col min="3" max="3" width="9.140625" style="234" customWidth="1"/>
    <col min="4" max="4" width="8.5703125" style="234" customWidth="1"/>
    <col min="5" max="5" width="9.140625" style="234" customWidth="1"/>
    <col min="6" max="6" width="12.28515625" style="234" customWidth="1"/>
    <col min="7" max="7" width="8.28515625" style="234" customWidth="1"/>
    <col min="8" max="8" width="8.85546875" style="234" customWidth="1"/>
    <col min="9" max="9" width="8.28515625" style="234" customWidth="1"/>
    <col min="10" max="10" width="8.5703125" style="234" customWidth="1"/>
    <col min="11" max="11" width="9.140625" style="234" customWidth="1"/>
    <col min="12" max="12" width="10.28515625" style="234" customWidth="1"/>
    <col min="13" max="13" width="8.42578125" style="234" customWidth="1"/>
    <col min="14" max="14" width="10.5703125" style="234" customWidth="1"/>
    <col min="15" max="15" width="10" style="233" customWidth="1"/>
    <col min="16" max="16" width="8.140625" style="234" customWidth="1"/>
    <col min="17" max="17" width="7.7109375" style="234" customWidth="1"/>
    <col min="18" max="25" width="8" style="234"/>
    <col min="26" max="26" width="10.140625" style="234" bestFit="1" customWidth="1"/>
    <col min="27" max="16384" width="8" style="234"/>
  </cols>
  <sheetData>
    <row r="1" spans="1:16" x14ac:dyDescent="0.25">
      <c r="K1" s="235" t="s">
        <v>273</v>
      </c>
      <c r="L1" s="235"/>
      <c r="M1" s="236"/>
      <c r="N1" s="235"/>
      <c r="O1" s="235"/>
      <c r="P1" s="235"/>
    </row>
    <row r="2" spans="1:16" ht="19.5" customHeight="1" x14ac:dyDescent="0.25">
      <c r="A2" s="376" t="s">
        <v>220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</row>
    <row r="3" spans="1:16" ht="19.5" customHeight="1" x14ac:dyDescent="0.25">
      <c r="A3" s="377" t="s">
        <v>221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1:16" ht="16.5" customHeight="1" thickBot="1" x14ac:dyDescent="0.3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 t="s">
        <v>2</v>
      </c>
    </row>
    <row r="5" spans="1:16" s="233" customFormat="1" ht="36" customHeight="1" thickTop="1" x14ac:dyDescent="0.25">
      <c r="A5" s="239" t="s">
        <v>222</v>
      </c>
      <c r="B5" s="240" t="s">
        <v>51</v>
      </c>
      <c r="C5" s="240" t="s">
        <v>223</v>
      </c>
      <c r="D5" s="241" t="s">
        <v>224</v>
      </c>
      <c r="E5" s="241" t="s">
        <v>225</v>
      </c>
      <c r="F5" s="241" t="s">
        <v>226</v>
      </c>
      <c r="G5" s="241" t="s">
        <v>227</v>
      </c>
      <c r="H5" s="241" t="s">
        <v>228</v>
      </c>
      <c r="I5" s="241" t="s">
        <v>229</v>
      </c>
      <c r="J5" s="241" t="s">
        <v>230</v>
      </c>
      <c r="K5" s="241" t="s">
        <v>231</v>
      </c>
      <c r="L5" s="241" t="s">
        <v>232</v>
      </c>
      <c r="M5" s="241" t="s">
        <v>233</v>
      </c>
      <c r="N5" s="241" t="s">
        <v>234</v>
      </c>
      <c r="O5" s="242" t="s">
        <v>235</v>
      </c>
    </row>
    <row r="6" spans="1:16" s="247" customFormat="1" ht="17.25" customHeight="1" x14ac:dyDescent="0.2">
      <c r="A6" s="243" t="s">
        <v>8</v>
      </c>
      <c r="B6" s="244" t="s">
        <v>236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6">
        <f t="shared" ref="O6:O13" si="0">SUM(C6:N6)</f>
        <v>0</v>
      </c>
    </row>
    <row r="7" spans="1:16" s="251" customFormat="1" ht="32.25" customHeight="1" x14ac:dyDescent="0.2">
      <c r="A7" s="243" t="s">
        <v>19</v>
      </c>
      <c r="B7" s="248" t="s">
        <v>180</v>
      </c>
      <c r="C7" s="249">
        <v>132277</v>
      </c>
      <c r="D7" s="249">
        <v>146000</v>
      </c>
      <c r="E7" s="249">
        <v>149500</v>
      </c>
      <c r="F7" s="249">
        <v>145000</v>
      </c>
      <c r="G7" s="249">
        <v>146800</v>
      </c>
      <c r="H7" s="249">
        <v>146800</v>
      </c>
      <c r="I7" s="249">
        <v>146800</v>
      </c>
      <c r="J7" s="249">
        <v>130000</v>
      </c>
      <c r="K7" s="249">
        <v>130000</v>
      </c>
      <c r="L7" s="249">
        <v>135837</v>
      </c>
      <c r="M7" s="249">
        <v>146800</v>
      </c>
      <c r="N7" s="249">
        <v>146800</v>
      </c>
      <c r="O7" s="246">
        <f>C7+D7+E7+F7+G7+H7+I7+J7+K7+L7+M7+N7</f>
        <v>1702614</v>
      </c>
      <c r="P7" s="250"/>
    </row>
    <row r="8" spans="1:16" s="251" customFormat="1" ht="30.75" customHeight="1" x14ac:dyDescent="0.2">
      <c r="A8" s="243" t="s">
        <v>22</v>
      </c>
      <c r="B8" s="252" t="s">
        <v>182</v>
      </c>
      <c r="C8" s="249">
        <v>10000</v>
      </c>
      <c r="D8" s="249">
        <v>10000</v>
      </c>
      <c r="E8" s="249">
        <v>10000</v>
      </c>
      <c r="F8" s="249">
        <v>10000</v>
      </c>
      <c r="G8" s="249">
        <v>10000</v>
      </c>
      <c r="H8" s="249">
        <v>15000</v>
      </c>
      <c r="I8" s="249">
        <v>13165</v>
      </c>
      <c r="J8" s="249">
        <v>15000</v>
      </c>
      <c r="K8" s="249">
        <v>10000</v>
      </c>
      <c r="L8" s="249">
        <v>18800</v>
      </c>
      <c r="M8" s="249">
        <v>14546</v>
      </c>
      <c r="N8" s="249">
        <v>15000</v>
      </c>
      <c r="O8" s="246">
        <f t="shared" ref="O8:O12" si="1">SUM(C8:N8)</f>
        <v>151511</v>
      </c>
      <c r="P8" s="250"/>
    </row>
    <row r="9" spans="1:16" s="251" customFormat="1" ht="31.5" x14ac:dyDescent="0.2">
      <c r="A9" s="243" t="s">
        <v>237</v>
      </c>
      <c r="B9" s="252" t="s">
        <v>200</v>
      </c>
      <c r="C9" s="249"/>
      <c r="D9" s="249">
        <v>50000</v>
      </c>
      <c r="E9" s="249">
        <v>50000</v>
      </c>
      <c r="F9" s="249">
        <v>10000</v>
      </c>
      <c r="G9" s="249">
        <v>10000</v>
      </c>
      <c r="H9" s="249">
        <v>10000</v>
      </c>
      <c r="I9" s="249">
        <v>10000</v>
      </c>
      <c r="J9" s="249">
        <v>1000</v>
      </c>
      <c r="K9" s="249">
        <v>73634</v>
      </c>
      <c r="L9" s="249">
        <v>277118</v>
      </c>
      <c r="M9" s="249">
        <v>52711</v>
      </c>
      <c r="N9" s="249">
        <v>1101847</v>
      </c>
      <c r="O9" s="246">
        <f>SUM(C9:N9)</f>
        <v>1646310</v>
      </c>
      <c r="P9" s="250"/>
    </row>
    <row r="10" spans="1:16" s="251" customFormat="1" x14ac:dyDescent="0.2">
      <c r="A10" s="243" t="s">
        <v>238</v>
      </c>
      <c r="B10" s="252" t="s">
        <v>239</v>
      </c>
      <c r="C10" s="249">
        <v>100</v>
      </c>
      <c r="D10" s="249">
        <v>100</v>
      </c>
      <c r="E10" s="249">
        <v>245620</v>
      </c>
      <c r="F10" s="249">
        <v>150</v>
      </c>
      <c r="G10" s="249">
        <v>306380</v>
      </c>
      <c r="H10" s="249">
        <v>100</v>
      </c>
      <c r="I10" s="249">
        <v>100</v>
      </c>
      <c r="J10" s="249">
        <v>100</v>
      </c>
      <c r="K10" s="249">
        <v>296155</v>
      </c>
      <c r="L10" s="249">
        <v>256095</v>
      </c>
      <c r="M10" s="249">
        <v>2880</v>
      </c>
      <c r="N10" s="249">
        <v>205000</v>
      </c>
      <c r="O10" s="246">
        <f t="shared" si="1"/>
        <v>1312780</v>
      </c>
      <c r="P10" s="250"/>
    </row>
    <row r="11" spans="1:16" s="251" customFormat="1" x14ac:dyDescent="0.2">
      <c r="A11" s="243" t="s">
        <v>240</v>
      </c>
      <c r="B11" s="252" t="s">
        <v>186</v>
      </c>
      <c r="C11" s="249">
        <v>10000</v>
      </c>
      <c r="D11" s="249">
        <v>52000</v>
      </c>
      <c r="E11" s="249">
        <v>66000</v>
      </c>
      <c r="F11" s="249">
        <v>49898</v>
      </c>
      <c r="G11" s="249">
        <v>49216</v>
      </c>
      <c r="H11" s="249">
        <v>75000</v>
      </c>
      <c r="I11" s="249">
        <v>62404</v>
      </c>
      <c r="J11" s="249">
        <v>52483</v>
      </c>
      <c r="K11" s="249">
        <v>75000</v>
      </c>
      <c r="L11" s="249">
        <v>60000</v>
      </c>
      <c r="M11" s="249">
        <v>75000</v>
      </c>
      <c r="N11" s="249">
        <v>60000</v>
      </c>
      <c r="O11" s="246">
        <f t="shared" si="1"/>
        <v>687001</v>
      </c>
      <c r="P11" s="250"/>
    </row>
    <row r="12" spans="1:16" s="251" customFormat="1" ht="20.25" customHeight="1" x14ac:dyDescent="0.2">
      <c r="A12" s="243" t="s">
        <v>241</v>
      </c>
      <c r="B12" s="252" t="s">
        <v>242</v>
      </c>
      <c r="C12" s="249"/>
      <c r="D12" s="249"/>
      <c r="E12" s="249">
        <v>5000</v>
      </c>
      <c r="F12" s="249"/>
      <c r="G12" s="249"/>
      <c r="H12" s="249">
        <v>5000</v>
      </c>
      <c r="I12" s="249"/>
      <c r="J12" s="249"/>
      <c r="K12" s="249">
        <v>5000</v>
      </c>
      <c r="L12" s="249"/>
      <c r="M12" s="249">
        <v>5500</v>
      </c>
      <c r="N12" s="249"/>
      <c r="O12" s="246">
        <f t="shared" si="1"/>
        <v>20500</v>
      </c>
      <c r="P12" s="250"/>
    </row>
    <row r="13" spans="1:16" s="251" customFormat="1" ht="31.5" x14ac:dyDescent="0.2">
      <c r="A13" s="243" t="s">
        <v>243</v>
      </c>
      <c r="B13" s="252" t="s">
        <v>244</v>
      </c>
      <c r="C13" s="249"/>
      <c r="D13" s="249">
        <v>100</v>
      </c>
      <c r="E13" s="249">
        <v>140</v>
      </c>
      <c r="F13" s="249">
        <v>10000</v>
      </c>
      <c r="G13" s="249">
        <v>100</v>
      </c>
      <c r="H13" s="249">
        <v>140</v>
      </c>
      <c r="I13" s="249">
        <v>100</v>
      </c>
      <c r="J13" s="249">
        <v>140</v>
      </c>
      <c r="K13" s="249">
        <v>100</v>
      </c>
      <c r="L13" s="249">
        <v>12000</v>
      </c>
      <c r="M13" s="249">
        <v>140</v>
      </c>
      <c r="N13" s="249">
        <v>280</v>
      </c>
      <c r="O13" s="246">
        <f t="shared" si="0"/>
        <v>23240</v>
      </c>
      <c r="P13" s="250"/>
    </row>
    <row r="14" spans="1:16" s="251" customFormat="1" ht="31.5" x14ac:dyDescent="0.2">
      <c r="A14" s="243" t="s">
        <v>245</v>
      </c>
      <c r="B14" s="252" t="s">
        <v>204</v>
      </c>
      <c r="C14" s="249"/>
      <c r="D14" s="249">
        <v>400</v>
      </c>
      <c r="E14" s="249"/>
      <c r="F14" s="249">
        <v>300</v>
      </c>
      <c r="G14" s="249"/>
      <c r="H14" s="249">
        <v>400</v>
      </c>
      <c r="I14" s="249"/>
      <c r="J14" s="249">
        <v>400</v>
      </c>
      <c r="K14" s="249"/>
      <c r="L14" s="249"/>
      <c r="M14" s="249"/>
      <c r="N14" s="249">
        <v>300</v>
      </c>
      <c r="O14" s="246">
        <f>SUM(C14:N14)</f>
        <v>1800</v>
      </c>
      <c r="P14" s="250"/>
    </row>
    <row r="15" spans="1:16" s="251" customFormat="1" ht="16.5" thickBot="1" x14ac:dyDescent="0.25">
      <c r="A15" s="243" t="s">
        <v>246</v>
      </c>
      <c r="B15" s="253" t="s">
        <v>247</v>
      </c>
      <c r="C15" s="249">
        <v>2000</v>
      </c>
      <c r="D15" s="249">
        <v>2000</v>
      </c>
      <c r="E15" s="249">
        <v>2000</v>
      </c>
      <c r="F15" s="249">
        <v>2456490</v>
      </c>
      <c r="G15" s="249">
        <v>2000</v>
      </c>
      <c r="H15" s="249">
        <v>2000</v>
      </c>
      <c r="I15" s="249">
        <v>2000</v>
      </c>
      <c r="J15" s="249">
        <v>2000</v>
      </c>
      <c r="K15" s="249">
        <v>2000</v>
      </c>
      <c r="L15" s="249">
        <v>2000</v>
      </c>
      <c r="M15" s="249">
        <v>652000</v>
      </c>
      <c r="N15" s="249">
        <v>702000</v>
      </c>
      <c r="O15" s="246">
        <f>SUM(C15:N15)</f>
        <v>3828490</v>
      </c>
      <c r="P15" s="250"/>
    </row>
    <row r="16" spans="1:16" s="247" customFormat="1" ht="20.25" customHeight="1" thickTop="1" thickBot="1" x14ac:dyDescent="0.25">
      <c r="A16" s="243" t="s">
        <v>248</v>
      </c>
      <c r="B16" s="254" t="s">
        <v>249</v>
      </c>
      <c r="C16" s="255">
        <f t="shared" ref="C16:N16" si="2">SUM(C7:C15)</f>
        <v>154377</v>
      </c>
      <c r="D16" s="255">
        <f t="shared" si="2"/>
        <v>260600</v>
      </c>
      <c r="E16" s="255">
        <f t="shared" si="2"/>
        <v>528260</v>
      </c>
      <c r="F16" s="255">
        <f t="shared" si="2"/>
        <v>2681838</v>
      </c>
      <c r="G16" s="255">
        <f t="shared" si="2"/>
        <v>524496</v>
      </c>
      <c r="H16" s="255">
        <f t="shared" si="2"/>
        <v>254440</v>
      </c>
      <c r="I16" s="255">
        <f t="shared" si="2"/>
        <v>234569</v>
      </c>
      <c r="J16" s="255">
        <f t="shared" si="2"/>
        <v>201123</v>
      </c>
      <c r="K16" s="255">
        <f t="shared" si="2"/>
        <v>591889</v>
      </c>
      <c r="L16" s="255">
        <f t="shared" si="2"/>
        <v>761850</v>
      </c>
      <c r="M16" s="255">
        <f t="shared" si="2"/>
        <v>949577</v>
      </c>
      <c r="N16" s="255">
        <f t="shared" si="2"/>
        <v>2231227</v>
      </c>
      <c r="O16" s="256">
        <f>SUM(C16:N16)</f>
        <v>9374246</v>
      </c>
      <c r="P16" s="257"/>
    </row>
    <row r="17" spans="1:16" s="247" customFormat="1" ht="14.25" customHeight="1" thickTop="1" x14ac:dyDescent="0.2">
      <c r="A17" s="243" t="s">
        <v>250</v>
      </c>
      <c r="B17" s="244" t="s">
        <v>251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6"/>
      <c r="P17" s="257"/>
    </row>
    <row r="18" spans="1:16" s="251" customFormat="1" x14ac:dyDescent="0.2">
      <c r="A18" s="243" t="s">
        <v>252</v>
      </c>
      <c r="B18" s="258" t="s">
        <v>181</v>
      </c>
      <c r="C18" s="249">
        <v>69600</v>
      </c>
      <c r="D18" s="249">
        <v>69300</v>
      </c>
      <c r="E18" s="249">
        <v>69500</v>
      </c>
      <c r="F18" s="249">
        <v>69500</v>
      </c>
      <c r="G18" s="249">
        <v>69900</v>
      </c>
      <c r="H18" s="249">
        <v>69700</v>
      </c>
      <c r="I18" s="249">
        <v>69600</v>
      </c>
      <c r="J18" s="249">
        <v>69900</v>
      </c>
      <c r="K18" s="249">
        <v>69900</v>
      </c>
      <c r="L18" s="249">
        <v>74050</v>
      </c>
      <c r="M18" s="249">
        <v>69900</v>
      </c>
      <c r="N18" s="249">
        <v>68618</v>
      </c>
      <c r="O18" s="246">
        <f t="shared" ref="O18:O25" si="3">SUM(C18:N18)</f>
        <v>839468</v>
      </c>
      <c r="P18" s="250"/>
    </row>
    <row r="19" spans="1:16" s="251" customFormat="1" x14ac:dyDescent="0.2">
      <c r="A19" s="243" t="s">
        <v>253</v>
      </c>
      <c r="B19" s="21" t="s">
        <v>183</v>
      </c>
      <c r="C19" s="249">
        <v>9531</v>
      </c>
      <c r="D19" s="249">
        <v>9531</v>
      </c>
      <c r="E19" s="249">
        <v>9531</v>
      </c>
      <c r="F19" s="249">
        <v>9531</v>
      </c>
      <c r="G19" s="249">
        <v>9571</v>
      </c>
      <c r="H19" s="249">
        <v>9571</v>
      </c>
      <c r="I19" s="249">
        <v>9571</v>
      </c>
      <c r="J19" s="249">
        <v>9571</v>
      </c>
      <c r="K19" s="249">
        <v>9571</v>
      </c>
      <c r="L19" s="249">
        <v>11571</v>
      </c>
      <c r="M19" s="249">
        <v>9571</v>
      </c>
      <c r="N19" s="249">
        <v>9565</v>
      </c>
      <c r="O19" s="246">
        <f t="shared" si="3"/>
        <v>116686</v>
      </c>
      <c r="P19" s="250"/>
    </row>
    <row r="20" spans="1:16" s="251" customFormat="1" x14ac:dyDescent="0.2">
      <c r="A20" s="243" t="s">
        <v>254</v>
      </c>
      <c r="B20" s="259" t="s">
        <v>185</v>
      </c>
      <c r="C20" s="249">
        <v>103310</v>
      </c>
      <c r="D20" s="249">
        <v>103310</v>
      </c>
      <c r="E20" s="249">
        <v>103310</v>
      </c>
      <c r="F20" s="249">
        <v>83310</v>
      </c>
      <c r="G20" s="249">
        <v>103310</v>
      </c>
      <c r="H20" s="249">
        <v>83310</v>
      </c>
      <c r="I20" s="249">
        <v>101327</v>
      </c>
      <c r="J20" s="249">
        <v>58000</v>
      </c>
      <c r="K20" s="249">
        <v>53310</v>
      </c>
      <c r="L20" s="249">
        <v>50000</v>
      </c>
      <c r="M20" s="249">
        <v>86644</v>
      </c>
      <c r="N20" s="249">
        <v>90869</v>
      </c>
      <c r="O20" s="246">
        <f t="shared" si="3"/>
        <v>1020010</v>
      </c>
      <c r="P20" s="250"/>
    </row>
    <row r="21" spans="1:16" s="251" customFormat="1" x14ac:dyDescent="0.2">
      <c r="A21" s="243" t="s">
        <v>255</v>
      </c>
      <c r="B21" s="259" t="s">
        <v>187</v>
      </c>
      <c r="C21" s="249">
        <v>2000</v>
      </c>
      <c r="D21" s="249">
        <v>2000</v>
      </c>
      <c r="E21" s="249">
        <v>2000</v>
      </c>
      <c r="F21" s="249">
        <v>2000</v>
      </c>
      <c r="G21" s="249">
        <v>2000</v>
      </c>
      <c r="H21" s="249">
        <v>2000</v>
      </c>
      <c r="I21" s="249">
        <v>2000</v>
      </c>
      <c r="J21" s="249">
        <v>2000</v>
      </c>
      <c r="K21" s="249">
        <v>2000</v>
      </c>
      <c r="L21" s="249">
        <v>2000</v>
      </c>
      <c r="M21" s="249">
        <v>2000</v>
      </c>
      <c r="N21" s="249">
        <v>4500</v>
      </c>
      <c r="O21" s="246">
        <f t="shared" si="3"/>
        <v>26500</v>
      </c>
      <c r="P21" s="250"/>
    </row>
    <row r="22" spans="1:16" s="251" customFormat="1" x14ac:dyDescent="0.2">
      <c r="A22" s="243" t="s">
        <v>256</v>
      </c>
      <c r="B22" s="259" t="s">
        <v>189</v>
      </c>
      <c r="C22" s="249">
        <v>101000</v>
      </c>
      <c r="D22" s="249">
        <v>101000</v>
      </c>
      <c r="E22" s="249">
        <v>100925</v>
      </c>
      <c r="F22" s="249">
        <v>101000</v>
      </c>
      <c r="G22" s="249">
        <v>205000</v>
      </c>
      <c r="H22" s="249">
        <v>114608</v>
      </c>
      <c r="I22" s="249">
        <v>101000</v>
      </c>
      <c r="J22" s="249">
        <v>205000</v>
      </c>
      <c r="K22" s="249">
        <v>178721</v>
      </c>
      <c r="L22" s="249">
        <v>178000</v>
      </c>
      <c r="M22" s="249">
        <v>196062</v>
      </c>
      <c r="N22" s="249">
        <v>123230</v>
      </c>
      <c r="O22" s="246">
        <f t="shared" si="3"/>
        <v>1705546</v>
      </c>
      <c r="P22" s="250"/>
    </row>
    <row r="23" spans="1:16" s="251" customFormat="1" x14ac:dyDescent="0.2">
      <c r="A23" s="243" t="s">
        <v>257</v>
      </c>
      <c r="B23" s="259" t="s">
        <v>201</v>
      </c>
      <c r="C23" s="249"/>
      <c r="D23" s="249"/>
      <c r="E23" s="249">
        <v>250</v>
      </c>
      <c r="F23" s="249"/>
      <c r="G23" s="249">
        <v>250</v>
      </c>
      <c r="H23" s="249"/>
      <c r="I23" s="249">
        <v>250</v>
      </c>
      <c r="J23" s="249"/>
      <c r="K23" s="249">
        <v>500</v>
      </c>
      <c r="L23" s="249"/>
      <c r="M23" s="249">
        <v>250</v>
      </c>
      <c r="N23" s="249">
        <v>1051847</v>
      </c>
      <c r="O23" s="246">
        <f t="shared" si="3"/>
        <v>1053347</v>
      </c>
      <c r="P23" s="250"/>
    </row>
    <row r="24" spans="1:16" s="251" customFormat="1" x14ac:dyDescent="0.2">
      <c r="A24" s="243" t="s">
        <v>258</v>
      </c>
      <c r="B24" s="259" t="s">
        <v>259</v>
      </c>
      <c r="C24" s="249">
        <v>220000</v>
      </c>
      <c r="D24" s="249">
        <v>240000</v>
      </c>
      <c r="E24" s="249">
        <v>250000</v>
      </c>
      <c r="F24" s="249">
        <v>320000</v>
      </c>
      <c r="G24" s="249">
        <v>218668</v>
      </c>
      <c r="H24" s="249">
        <v>450000</v>
      </c>
      <c r="I24" s="249">
        <v>275979</v>
      </c>
      <c r="J24" s="249">
        <v>250000</v>
      </c>
      <c r="K24" s="249">
        <v>500000</v>
      </c>
      <c r="L24" s="249">
        <v>254943</v>
      </c>
      <c r="M24" s="249">
        <v>158620</v>
      </c>
      <c r="N24" s="249">
        <v>308511</v>
      </c>
      <c r="O24" s="246">
        <f t="shared" si="3"/>
        <v>3446721</v>
      </c>
      <c r="P24" s="250"/>
    </row>
    <row r="25" spans="1:16" s="251" customFormat="1" ht="16.5" thickBot="1" x14ac:dyDescent="0.25">
      <c r="A25" s="243" t="s">
        <v>260</v>
      </c>
      <c r="B25" s="260" t="s">
        <v>261</v>
      </c>
      <c r="C25" s="261">
        <v>57123</v>
      </c>
      <c r="D25" s="261">
        <v>2000</v>
      </c>
      <c r="E25" s="261">
        <v>20334</v>
      </c>
      <c r="F25" s="261">
        <v>2000</v>
      </c>
      <c r="G25" s="261">
        <v>2000</v>
      </c>
      <c r="H25" s="261">
        <v>2000</v>
      </c>
      <c r="I25" s="261">
        <v>2000</v>
      </c>
      <c r="J25" s="261">
        <v>2000</v>
      </c>
      <c r="K25" s="261">
        <v>20334</v>
      </c>
      <c r="L25" s="261">
        <v>2000</v>
      </c>
      <c r="M25" s="261">
        <v>402000</v>
      </c>
      <c r="N25" s="261">
        <v>652177</v>
      </c>
      <c r="O25" s="246">
        <f t="shared" si="3"/>
        <v>1165968</v>
      </c>
      <c r="P25" s="250"/>
    </row>
    <row r="26" spans="1:16" s="247" customFormat="1" ht="20.25" customHeight="1" thickTop="1" thickBot="1" x14ac:dyDescent="0.25">
      <c r="A26" s="262" t="s">
        <v>262</v>
      </c>
      <c r="B26" s="263" t="s">
        <v>263</v>
      </c>
      <c r="C26" s="264">
        <f t="shared" ref="C26:N26" si="4">SUM(C18:C25)</f>
        <v>562564</v>
      </c>
      <c r="D26" s="264">
        <f t="shared" si="4"/>
        <v>527141</v>
      </c>
      <c r="E26" s="264">
        <f t="shared" si="4"/>
        <v>555850</v>
      </c>
      <c r="F26" s="264">
        <f t="shared" si="4"/>
        <v>587341</v>
      </c>
      <c r="G26" s="264">
        <f t="shared" si="4"/>
        <v>610699</v>
      </c>
      <c r="H26" s="264">
        <f t="shared" si="4"/>
        <v>731189</v>
      </c>
      <c r="I26" s="264">
        <f t="shared" si="4"/>
        <v>561727</v>
      </c>
      <c r="J26" s="264">
        <f t="shared" si="4"/>
        <v>596471</v>
      </c>
      <c r="K26" s="264">
        <f t="shared" si="4"/>
        <v>834336</v>
      </c>
      <c r="L26" s="264">
        <f t="shared" si="4"/>
        <v>572564</v>
      </c>
      <c r="M26" s="264">
        <f t="shared" si="4"/>
        <v>925047</v>
      </c>
      <c r="N26" s="264">
        <f t="shared" si="4"/>
        <v>2309317</v>
      </c>
      <c r="O26" s="265">
        <f>SUM(C26:N26)</f>
        <v>9374246</v>
      </c>
      <c r="P26" s="266"/>
    </row>
    <row r="27" spans="1:16" ht="16.5" thickTop="1" x14ac:dyDescent="0.25">
      <c r="A27" s="267"/>
      <c r="P27" s="234" t="s">
        <v>27</v>
      </c>
    </row>
    <row r="40" ht="24" customHeight="1" x14ac:dyDescent="0.25"/>
  </sheetData>
  <mergeCells count="2">
    <mergeCell ref="A2:O2"/>
    <mergeCell ref="A3:O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8966D-E9F5-4FF2-83A0-B0F051620A68}">
  <sheetPr>
    <tabColor indexed="50"/>
  </sheetPr>
  <dimension ref="A1:J48"/>
  <sheetViews>
    <sheetView topLeftCell="A13" zoomScaleNormal="100" workbookViewId="0">
      <selection activeCell="B19" sqref="B19"/>
    </sheetView>
  </sheetViews>
  <sheetFormatPr defaultRowHeight="12.75" x14ac:dyDescent="0.2"/>
  <cols>
    <col min="1" max="1" width="6.42578125" style="1" customWidth="1"/>
    <col min="2" max="2" width="53.42578125" style="1" customWidth="1"/>
    <col min="3" max="3" width="23.7109375" style="1" customWidth="1"/>
    <col min="4" max="4" width="19.5703125" style="1" customWidth="1"/>
    <col min="5" max="16384" width="9.140625" style="1"/>
  </cols>
  <sheetData>
    <row r="1" spans="1:10" x14ac:dyDescent="0.2">
      <c r="C1" s="2" t="s">
        <v>265</v>
      </c>
      <c r="D1" s="2"/>
      <c r="E1" s="2"/>
    </row>
    <row r="2" spans="1:10" ht="15.75" x14ac:dyDescent="0.2">
      <c r="A2" s="5"/>
      <c r="B2" s="337" t="s">
        <v>28</v>
      </c>
      <c r="C2" s="337"/>
    </row>
    <row r="3" spans="1:10" ht="39" customHeight="1" x14ac:dyDescent="0.2">
      <c r="A3" s="5"/>
      <c r="B3" s="337" t="s">
        <v>29</v>
      </c>
      <c r="C3" s="338"/>
    </row>
    <row r="4" spans="1:10" ht="15.75" customHeight="1" thickBot="1" x14ac:dyDescent="0.25">
      <c r="A4" s="5"/>
      <c r="B4" s="6"/>
      <c r="D4" s="8" t="s">
        <v>2</v>
      </c>
    </row>
    <row r="5" spans="1:10" ht="36.75" customHeight="1" x14ac:dyDescent="0.2">
      <c r="A5" s="49" t="s">
        <v>3</v>
      </c>
      <c r="B5" s="50" t="s">
        <v>4</v>
      </c>
      <c r="C5" s="51" t="s">
        <v>5</v>
      </c>
      <c r="D5" s="12" t="s">
        <v>6</v>
      </c>
    </row>
    <row r="6" spans="1:10" ht="16.5" customHeight="1" x14ac:dyDescent="0.2">
      <c r="A6" s="52"/>
      <c r="B6" s="53" t="s">
        <v>30</v>
      </c>
      <c r="C6" s="15"/>
      <c r="D6" s="16"/>
    </row>
    <row r="7" spans="1:10" ht="17.25" customHeight="1" x14ac:dyDescent="0.2">
      <c r="A7" s="54" t="s">
        <v>8</v>
      </c>
      <c r="B7" s="55" t="s">
        <v>9</v>
      </c>
      <c r="C7" s="19">
        <f>C8+C9+C10+C11+C12+C13+C14+C16+C17+C18+C15</f>
        <v>6082533</v>
      </c>
      <c r="D7" s="20">
        <f>D8+D9+D10+D11+D12+D13+D14+D16+D17+D18+D15+D19</f>
        <v>8002840</v>
      </c>
    </row>
    <row r="8" spans="1:10" ht="17.25" customHeight="1" x14ac:dyDescent="0.25">
      <c r="A8" s="54"/>
      <c r="B8" s="56" t="s">
        <v>31</v>
      </c>
      <c r="C8" s="22">
        <f>'[1]6. Önkormányzat kiadása (3)'!C6</f>
        <v>140400</v>
      </c>
      <c r="D8" s="23">
        <v>157400</v>
      </c>
      <c r="E8" s="24"/>
      <c r="F8" s="24"/>
      <c r="G8" s="24"/>
      <c r="H8" s="24"/>
      <c r="I8" s="24"/>
      <c r="J8" s="24"/>
    </row>
    <row r="9" spans="1:10" ht="17.25" customHeight="1" x14ac:dyDescent="0.25">
      <c r="A9" s="340"/>
      <c r="B9" s="56" t="s">
        <v>32</v>
      </c>
      <c r="C9" s="22">
        <f>'[1]6. Önkormányzat kiadása (3)'!C7</f>
        <v>14100</v>
      </c>
      <c r="D9" s="23">
        <v>16100</v>
      </c>
      <c r="E9" s="24"/>
      <c r="F9" s="24"/>
      <c r="G9" s="24"/>
      <c r="H9" s="24"/>
      <c r="I9" s="27"/>
      <c r="J9" s="24"/>
    </row>
    <row r="10" spans="1:10" ht="15.75" customHeight="1" x14ac:dyDescent="0.2">
      <c r="A10" s="340"/>
      <c r="B10" s="56" t="s">
        <v>33</v>
      </c>
      <c r="C10" s="25">
        <f>'[1]6. Önkormányzat kiadása (3)'!C30</f>
        <v>694462</v>
      </c>
      <c r="D10" s="26">
        <v>580453</v>
      </c>
      <c r="E10" s="24"/>
      <c r="F10" s="24"/>
      <c r="G10" s="24"/>
      <c r="H10" s="24"/>
      <c r="I10" s="24"/>
      <c r="J10" s="24"/>
    </row>
    <row r="11" spans="1:10" ht="17.25" customHeight="1" x14ac:dyDescent="0.2">
      <c r="A11" s="340"/>
      <c r="B11" s="56" t="s">
        <v>34</v>
      </c>
      <c r="C11" s="25">
        <f>'[1]6. Önkormányzat kiadása (3)'!C41</f>
        <v>26500</v>
      </c>
      <c r="D11" s="26">
        <f>'[1]6. Önkormányzat kiadása (3)'!D41</f>
        <v>26500</v>
      </c>
      <c r="E11" s="24"/>
      <c r="F11" s="24"/>
      <c r="G11" s="24"/>
      <c r="H11" s="24"/>
      <c r="I11" s="24"/>
      <c r="J11" s="24"/>
    </row>
    <row r="12" spans="1:10" ht="15.75" customHeight="1" x14ac:dyDescent="0.2">
      <c r="A12" s="340"/>
      <c r="B12" s="56" t="s">
        <v>35</v>
      </c>
      <c r="C12" s="25">
        <f>'[1]6. Önkormányzat kiadása (3)'!C77</f>
        <v>1669254</v>
      </c>
      <c r="D12" s="26">
        <v>1704546</v>
      </c>
      <c r="E12" s="24"/>
      <c r="F12" s="24"/>
      <c r="G12" s="24"/>
      <c r="H12" s="24"/>
      <c r="I12" s="24"/>
      <c r="J12" s="24"/>
    </row>
    <row r="13" spans="1:10" ht="17.25" customHeight="1" x14ac:dyDescent="0.2">
      <c r="A13" s="340"/>
      <c r="B13" s="56" t="s">
        <v>36</v>
      </c>
      <c r="C13" s="25">
        <f>'[1]6. Önkormányzat kiadása (3)'!C80</f>
        <v>1500</v>
      </c>
      <c r="D13" s="26">
        <v>1053347</v>
      </c>
      <c r="E13" s="24"/>
      <c r="F13" s="24"/>
      <c r="G13" s="24"/>
      <c r="H13" s="24"/>
      <c r="I13" s="24"/>
      <c r="J13" s="24"/>
    </row>
    <row r="14" spans="1:10" ht="17.25" customHeight="1" x14ac:dyDescent="0.2">
      <c r="A14" s="340"/>
      <c r="B14" s="56" t="s">
        <v>37</v>
      </c>
      <c r="C14" s="25">
        <f>'[1]6. Önkormányzat kiadása (3)'!C78</f>
        <v>2891725</v>
      </c>
      <c r="D14" s="26">
        <v>2895725</v>
      </c>
      <c r="E14" s="24"/>
      <c r="F14" s="24"/>
      <c r="G14" s="24"/>
      <c r="H14" s="24"/>
      <c r="I14" s="24"/>
      <c r="J14" s="24"/>
    </row>
    <row r="15" spans="1:10" ht="17.25" customHeight="1" x14ac:dyDescent="0.2">
      <c r="A15" s="52"/>
      <c r="B15" s="56" t="s">
        <v>38</v>
      </c>
      <c r="C15" s="25">
        <f>'[1]6. Önkormányzat kiadása (3)'!C79</f>
        <v>302801</v>
      </c>
      <c r="D15" s="26">
        <v>402801</v>
      </c>
      <c r="E15" s="24"/>
      <c r="F15" s="24"/>
      <c r="G15" s="24"/>
      <c r="H15" s="24"/>
      <c r="I15" s="24"/>
      <c r="J15" s="24"/>
    </row>
    <row r="16" spans="1:10" ht="15.75" customHeight="1" x14ac:dyDescent="0.2">
      <c r="A16" s="52"/>
      <c r="B16" s="56" t="s">
        <v>39</v>
      </c>
      <c r="C16" s="25">
        <f>'[1]6. Önkormányzat kiadása (3)'!C83</f>
        <v>55123</v>
      </c>
      <c r="D16" s="26">
        <f>'[1]6. Önkormányzat kiadása (3)'!D83</f>
        <v>79300</v>
      </c>
      <c r="E16" s="24"/>
      <c r="F16" s="24"/>
      <c r="G16" s="24"/>
      <c r="H16" s="24"/>
      <c r="I16" s="24"/>
      <c r="J16" s="24"/>
    </row>
    <row r="17" spans="1:10" ht="16.5" customHeight="1" x14ac:dyDescent="0.2">
      <c r="A17" s="52"/>
      <c r="B17" s="57" t="s">
        <v>40</v>
      </c>
      <c r="C17" s="25">
        <v>250000</v>
      </c>
      <c r="D17" s="26">
        <v>250000</v>
      </c>
      <c r="E17" s="40"/>
      <c r="F17" s="24"/>
      <c r="G17" s="24"/>
      <c r="H17" s="24"/>
      <c r="I17" s="24"/>
      <c r="J17" s="24"/>
    </row>
    <row r="18" spans="1:10" ht="16.5" customHeight="1" x14ac:dyDescent="0.2">
      <c r="A18" s="52"/>
      <c r="B18" s="58" t="s">
        <v>41</v>
      </c>
      <c r="C18" s="25">
        <f>'[1]6. Önkormányzat kiadása (3)'!C86</f>
        <v>36668</v>
      </c>
      <c r="D18" s="26">
        <f>'[1]6. Önkormányzat kiadása (3)'!D86</f>
        <v>36668</v>
      </c>
      <c r="E18" s="40"/>
      <c r="F18" s="24"/>
      <c r="G18" s="24"/>
      <c r="H18" s="24"/>
      <c r="I18" s="24"/>
      <c r="J18" s="24"/>
    </row>
    <row r="19" spans="1:10" ht="16.5" customHeight="1" x14ac:dyDescent="0.2">
      <c r="A19" s="52"/>
      <c r="B19" s="58" t="s">
        <v>299</v>
      </c>
      <c r="C19" s="25"/>
      <c r="D19" s="26">
        <v>800000</v>
      </c>
      <c r="E19" s="40"/>
      <c r="F19" s="24"/>
      <c r="G19" s="24"/>
      <c r="H19" s="24"/>
      <c r="I19" s="24"/>
      <c r="J19" s="24"/>
    </row>
    <row r="20" spans="1:10" ht="17.25" customHeight="1" x14ac:dyDescent="0.25">
      <c r="A20" s="54" t="s">
        <v>19</v>
      </c>
      <c r="B20" s="55" t="s">
        <v>20</v>
      </c>
      <c r="C20" s="29">
        <f>C21+C22+C23+C24+C25</f>
        <v>516562</v>
      </c>
      <c r="D20" s="30">
        <f>D21+D22+D23+D24+D25</f>
        <v>516562</v>
      </c>
      <c r="E20" s="24"/>
      <c r="F20" s="24"/>
      <c r="G20" s="24"/>
      <c r="H20" s="24"/>
      <c r="I20" s="24"/>
      <c r="J20" s="24"/>
    </row>
    <row r="21" spans="1:10" ht="15" customHeight="1" x14ac:dyDescent="0.25">
      <c r="A21" s="340"/>
      <c r="B21" s="56" t="s">
        <v>42</v>
      </c>
      <c r="C21" s="22">
        <f>'[1]4.Intézményi kiadások (2)'!B11</f>
        <v>392480</v>
      </c>
      <c r="D21" s="23">
        <f>'[1]4.Intézményi kiadások (2)'!C11</f>
        <v>392480</v>
      </c>
      <c r="E21" s="24"/>
      <c r="F21" s="24"/>
      <c r="G21" s="24"/>
      <c r="H21" s="24"/>
      <c r="I21" s="24"/>
      <c r="J21" s="24"/>
    </row>
    <row r="22" spans="1:10" ht="15.75" customHeight="1" x14ac:dyDescent="0.25">
      <c r="A22" s="340"/>
      <c r="B22" s="56" t="s">
        <v>43</v>
      </c>
      <c r="C22" s="22">
        <f>'[1]4.Intézményi kiadások (2)'!D11</f>
        <v>58322</v>
      </c>
      <c r="D22" s="23">
        <f>'[1]4.Intézményi kiadások (2)'!F11</f>
        <v>58322</v>
      </c>
      <c r="E22" s="24"/>
      <c r="F22" s="24"/>
      <c r="G22" s="24"/>
      <c r="H22" s="24"/>
      <c r="I22" s="24"/>
      <c r="J22" s="24"/>
    </row>
    <row r="23" spans="1:10" ht="14.25" customHeight="1" x14ac:dyDescent="0.25">
      <c r="A23" s="340"/>
      <c r="B23" s="56" t="s">
        <v>44</v>
      </c>
      <c r="C23" s="22">
        <f>'[1]4.Intézményi kiadások (2)'!G11</f>
        <v>63400</v>
      </c>
      <c r="D23" s="23">
        <f>'[1]4.Intézményi kiadások (2)'!H11</f>
        <v>63400</v>
      </c>
      <c r="E23" s="24"/>
      <c r="F23" s="24"/>
      <c r="G23" s="24"/>
      <c r="H23" s="24"/>
      <c r="I23" s="24"/>
      <c r="J23" s="24"/>
    </row>
    <row r="24" spans="1:10" ht="14.25" customHeight="1" x14ac:dyDescent="0.25">
      <c r="A24" s="52"/>
      <c r="B24" s="56" t="s">
        <v>37</v>
      </c>
      <c r="C24" s="22">
        <v>1360</v>
      </c>
      <c r="D24" s="23">
        <v>1360</v>
      </c>
      <c r="E24" s="24"/>
      <c r="F24" s="24"/>
      <c r="G24" s="24"/>
      <c r="H24" s="24"/>
      <c r="I24" s="24"/>
      <c r="J24" s="24"/>
    </row>
    <row r="25" spans="1:10" ht="14.25" customHeight="1" x14ac:dyDescent="0.25">
      <c r="A25" s="52"/>
      <c r="B25" s="56" t="s">
        <v>35</v>
      </c>
      <c r="C25" s="22">
        <v>1000</v>
      </c>
      <c r="D25" s="23">
        <v>1000</v>
      </c>
      <c r="E25" s="24"/>
      <c r="F25" s="24"/>
      <c r="G25" s="24"/>
      <c r="H25" s="24"/>
      <c r="I25" s="24"/>
      <c r="J25" s="24"/>
    </row>
    <row r="26" spans="1:10" ht="19.5" customHeight="1" x14ac:dyDescent="0.25">
      <c r="A26" s="54" t="s">
        <v>22</v>
      </c>
      <c r="B26" s="55" t="s">
        <v>23</v>
      </c>
      <c r="C26" s="34">
        <f>C27+C28+C29+C30+C31</f>
        <v>851913</v>
      </c>
      <c r="D26" s="35">
        <f>D27+D28+D29+D30+D31</f>
        <v>854844</v>
      </c>
      <c r="E26" s="24"/>
      <c r="F26" s="24"/>
      <c r="G26" s="24"/>
      <c r="H26" s="24"/>
      <c r="I26" s="24"/>
      <c r="J26" s="24"/>
    </row>
    <row r="27" spans="1:10" ht="16.5" customHeight="1" x14ac:dyDescent="0.25">
      <c r="A27" s="340" t="s">
        <v>24</v>
      </c>
      <c r="B27" s="56" t="s">
        <v>42</v>
      </c>
      <c r="C27" s="22">
        <f>'[1]4.Intézményi kiadások (2)'!B10</f>
        <v>286721</v>
      </c>
      <c r="D27" s="23">
        <v>289588</v>
      </c>
      <c r="E27" s="24"/>
      <c r="F27" s="24"/>
      <c r="G27" s="24"/>
      <c r="H27" s="24"/>
      <c r="I27" s="24"/>
      <c r="J27" s="24"/>
    </row>
    <row r="28" spans="1:10" ht="15.75" customHeight="1" x14ac:dyDescent="0.25">
      <c r="A28" s="340"/>
      <c r="B28" s="56" t="s">
        <v>43</v>
      </c>
      <c r="C28" s="22">
        <f>'[1]4.Intézményi kiadások (2)'!D10</f>
        <v>41950</v>
      </c>
      <c r="D28" s="23">
        <f>'[1]4.Intézményi kiadások (2)'!F10</f>
        <v>42264</v>
      </c>
      <c r="E28" s="24"/>
      <c r="F28" s="24"/>
      <c r="G28" s="24"/>
      <c r="H28" s="24"/>
      <c r="I28" s="24"/>
      <c r="J28" s="24"/>
    </row>
    <row r="29" spans="1:10" ht="14.25" customHeight="1" x14ac:dyDescent="0.25">
      <c r="A29" s="340"/>
      <c r="B29" s="56" t="s">
        <v>44</v>
      </c>
      <c r="C29" s="22">
        <f>'[1]4.Intézményi kiadások (2)'!G10</f>
        <v>394651</v>
      </c>
      <c r="D29" s="23">
        <v>376157</v>
      </c>
      <c r="E29" s="24"/>
      <c r="F29" s="24"/>
      <c r="G29" s="24"/>
      <c r="H29" s="24"/>
      <c r="I29" s="24"/>
      <c r="J29" s="24"/>
    </row>
    <row r="30" spans="1:10" ht="14.25" customHeight="1" x14ac:dyDescent="0.25">
      <c r="A30" s="341"/>
      <c r="B30" s="56" t="s">
        <v>45</v>
      </c>
      <c r="C30" s="22">
        <f>'[1]4.Intézményi kiadások (2)'!B21</f>
        <v>65091</v>
      </c>
      <c r="D30" s="23">
        <v>67491</v>
      </c>
      <c r="E30" s="24"/>
      <c r="F30" s="24"/>
      <c r="G30" s="24"/>
      <c r="H30" s="24"/>
      <c r="I30" s="24"/>
      <c r="J30" s="24"/>
    </row>
    <row r="31" spans="1:10" ht="14.25" customHeight="1" x14ac:dyDescent="0.25">
      <c r="A31" s="59"/>
      <c r="B31" s="56" t="s">
        <v>38</v>
      </c>
      <c r="C31" s="22">
        <v>63500</v>
      </c>
      <c r="D31" s="23">
        <v>79344</v>
      </c>
      <c r="E31" s="24"/>
      <c r="F31" s="24"/>
      <c r="G31" s="24"/>
      <c r="H31" s="24"/>
      <c r="I31" s="24"/>
      <c r="J31" s="24"/>
    </row>
    <row r="32" spans="1:10" ht="18" customHeight="1" x14ac:dyDescent="0.25">
      <c r="A32" s="60"/>
      <c r="B32" s="61" t="s">
        <v>46</v>
      </c>
      <c r="C32" s="38">
        <f>C26+C20+C7</f>
        <v>7451008</v>
      </c>
      <c r="D32" s="39">
        <f>D26+D20+D7</f>
        <v>9374246</v>
      </c>
      <c r="E32" s="24"/>
      <c r="F32" s="24"/>
      <c r="G32" s="24"/>
      <c r="H32" s="24"/>
      <c r="I32" s="24"/>
      <c r="J32" s="24"/>
    </row>
    <row r="33" spans="1:10" ht="16.5" customHeight="1" x14ac:dyDescent="0.2">
      <c r="A33" s="339"/>
      <c r="B33" s="56" t="s">
        <v>42</v>
      </c>
      <c r="C33" s="25">
        <f t="shared" ref="C33:D35" si="0">C21+C27+C8</f>
        <v>819601</v>
      </c>
      <c r="D33" s="26">
        <f t="shared" si="0"/>
        <v>839468</v>
      </c>
      <c r="E33" s="24"/>
      <c r="F33" s="24"/>
      <c r="G33" s="24"/>
      <c r="H33" s="24"/>
      <c r="I33" s="24"/>
      <c r="J33" s="24"/>
    </row>
    <row r="34" spans="1:10" ht="15" customHeight="1" x14ac:dyDescent="0.2">
      <c r="A34" s="340"/>
      <c r="B34" s="56" t="s">
        <v>43</v>
      </c>
      <c r="C34" s="25">
        <f t="shared" si="0"/>
        <v>114372</v>
      </c>
      <c r="D34" s="26">
        <f t="shared" si="0"/>
        <v>116686</v>
      </c>
      <c r="E34" s="40"/>
      <c r="F34" s="24"/>
      <c r="G34" s="24"/>
      <c r="H34" s="24"/>
      <c r="I34" s="24"/>
      <c r="J34" s="24"/>
    </row>
    <row r="35" spans="1:10" ht="15.75" customHeight="1" x14ac:dyDescent="0.2">
      <c r="A35" s="340"/>
      <c r="B35" s="56" t="s">
        <v>44</v>
      </c>
      <c r="C35" s="25">
        <f t="shared" si="0"/>
        <v>1152513</v>
      </c>
      <c r="D35" s="26">
        <f t="shared" si="0"/>
        <v>1020010</v>
      </c>
      <c r="E35" s="40"/>
      <c r="F35" s="24"/>
      <c r="G35" s="24"/>
      <c r="H35" s="24"/>
      <c r="I35" s="24"/>
      <c r="J35" s="24"/>
    </row>
    <row r="36" spans="1:10" ht="15.75" customHeight="1" x14ac:dyDescent="0.2">
      <c r="A36" s="340"/>
      <c r="B36" s="56" t="s">
        <v>34</v>
      </c>
      <c r="C36" s="25">
        <f>C11</f>
        <v>26500</v>
      </c>
      <c r="D36" s="26">
        <f>D11</f>
        <v>26500</v>
      </c>
      <c r="E36" s="40"/>
      <c r="F36" s="24"/>
      <c r="G36" s="24"/>
      <c r="H36" s="24"/>
      <c r="I36" s="24"/>
      <c r="J36" s="24"/>
    </row>
    <row r="37" spans="1:10" ht="15.75" customHeight="1" x14ac:dyDescent="0.2">
      <c r="A37" s="340"/>
      <c r="B37" s="56" t="s">
        <v>35</v>
      </c>
      <c r="C37" s="25">
        <f>C12+C25</f>
        <v>1670254</v>
      </c>
      <c r="D37" s="26">
        <f>D12+D25</f>
        <v>1705546</v>
      </c>
      <c r="E37" s="40"/>
      <c r="F37" s="24"/>
      <c r="G37" s="24"/>
      <c r="H37" s="24"/>
      <c r="I37" s="24"/>
      <c r="J37" s="24"/>
    </row>
    <row r="38" spans="1:10" ht="15.75" customHeight="1" x14ac:dyDescent="0.2">
      <c r="A38" s="340"/>
      <c r="B38" s="56" t="s">
        <v>36</v>
      </c>
      <c r="C38" s="25">
        <f>C13</f>
        <v>1500</v>
      </c>
      <c r="D38" s="26">
        <f>D13</f>
        <v>1053347</v>
      </c>
      <c r="E38" s="40"/>
      <c r="F38" s="24"/>
      <c r="G38" s="24"/>
      <c r="H38" s="24"/>
      <c r="I38" s="24"/>
      <c r="J38" s="24"/>
    </row>
    <row r="39" spans="1:10" ht="15.75" customHeight="1" x14ac:dyDescent="0.2">
      <c r="A39" s="340"/>
      <c r="B39" s="56" t="s">
        <v>47</v>
      </c>
      <c r="C39" s="25">
        <f>C14+C30+C24</f>
        <v>2958176</v>
      </c>
      <c r="D39" s="26">
        <f>D14+D30+D24</f>
        <v>2964576</v>
      </c>
      <c r="E39" s="40"/>
      <c r="F39" s="24"/>
      <c r="G39" s="24"/>
      <c r="H39" s="24"/>
      <c r="I39" s="24"/>
      <c r="J39" s="24"/>
    </row>
    <row r="40" spans="1:10" ht="15.75" customHeight="1" x14ac:dyDescent="0.2">
      <c r="A40" s="340"/>
      <c r="B40" s="56" t="s">
        <v>38</v>
      </c>
      <c r="C40" s="25">
        <f>C15+C31</f>
        <v>366301</v>
      </c>
      <c r="D40" s="26">
        <f>D15+D31</f>
        <v>482145</v>
      </c>
      <c r="E40" s="40"/>
      <c r="F40" s="24"/>
      <c r="G40" s="24"/>
      <c r="H40" s="24"/>
      <c r="I40" s="24"/>
      <c r="J40" s="24"/>
    </row>
    <row r="41" spans="1:10" ht="14.25" customHeight="1" x14ac:dyDescent="0.2">
      <c r="A41" s="340"/>
      <c r="B41" s="56" t="s">
        <v>39</v>
      </c>
      <c r="C41" s="25">
        <f t="shared" ref="C41:D42" si="1">C16</f>
        <v>55123</v>
      </c>
      <c r="D41" s="26">
        <f t="shared" si="1"/>
        <v>79300</v>
      </c>
      <c r="E41" s="40"/>
      <c r="F41" s="24"/>
      <c r="G41" s="24"/>
      <c r="H41" s="24"/>
      <c r="I41" s="24"/>
      <c r="J41" s="24"/>
    </row>
    <row r="42" spans="1:10" ht="16.5" customHeight="1" x14ac:dyDescent="0.2">
      <c r="A42" s="340"/>
      <c r="B42" s="57" t="s">
        <v>40</v>
      </c>
      <c r="C42" s="25">
        <f t="shared" si="1"/>
        <v>250000</v>
      </c>
      <c r="D42" s="26">
        <f t="shared" si="1"/>
        <v>250000</v>
      </c>
      <c r="E42" s="24"/>
      <c r="F42" s="24"/>
      <c r="G42" s="24"/>
      <c r="H42" s="24"/>
      <c r="I42" s="24"/>
      <c r="J42" s="24"/>
    </row>
    <row r="43" spans="1:10" ht="16.5" customHeight="1" x14ac:dyDescent="0.2">
      <c r="A43" s="52"/>
      <c r="B43" s="58" t="s">
        <v>299</v>
      </c>
      <c r="C43" s="329"/>
      <c r="D43" s="330">
        <v>800000</v>
      </c>
      <c r="E43" s="24"/>
      <c r="F43" s="24"/>
      <c r="G43" s="24"/>
      <c r="H43" s="24"/>
      <c r="I43" s="24"/>
      <c r="J43" s="24"/>
    </row>
    <row r="44" spans="1:10" ht="16.5" thickBot="1" x14ac:dyDescent="0.3">
      <c r="A44" s="62"/>
      <c r="B44" s="63" t="s">
        <v>41</v>
      </c>
      <c r="C44" s="64">
        <f>C18</f>
        <v>36668</v>
      </c>
      <c r="D44" s="65">
        <f>D18</f>
        <v>36668</v>
      </c>
      <c r="E44" s="24"/>
      <c r="F44" s="24"/>
      <c r="H44" s="24"/>
      <c r="I44" s="24"/>
      <c r="J44" s="24"/>
    </row>
    <row r="45" spans="1:10" ht="15.75" x14ac:dyDescent="0.25">
      <c r="A45" s="24"/>
      <c r="B45" s="24"/>
      <c r="C45" s="47"/>
      <c r="D45" s="24"/>
      <c r="E45" s="24" t="s">
        <v>27</v>
      </c>
      <c r="F45" s="24"/>
      <c r="G45" s="24"/>
      <c r="H45" s="24"/>
      <c r="I45" s="24"/>
      <c r="J45" s="24"/>
    </row>
    <row r="46" spans="1:10" x14ac:dyDescent="0.2">
      <c r="C46" s="48"/>
    </row>
    <row r="48" spans="1:10" x14ac:dyDescent="0.2">
      <c r="C48" s="48"/>
    </row>
  </sheetData>
  <mergeCells count="6">
    <mergeCell ref="A33:A42"/>
    <mergeCell ref="B2:C2"/>
    <mergeCell ref="B3:C3"/>
    <mergeCell ref="A9:A14"/>
    <mergeCell ref="A21:A23"/>
    <mergeCell ref="A27:A30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CD1A9-2CAD-46E4-AD39-7EB20F4F67D8}">
  <sheetPr>
    <tabColor indexed="50"/>
  </sheetPr>
  <dimension ref="A1:L33"/>
  <sheetViews>
    <sheetView zoomScaleNormal="100" workbookViewId="0">
      <selection activeCell="H1" sqref="H1:K1"/>
    </sheetView>
  </sheetViews>
  <sheetFormatPr defaultRowHeight="12.75" x14ac:dyDescent="0.2"/>
  <cols>
    <col min="1" max="1" width="26.28515625" style="271" customWidth="1"/>
    <col min="2" max="2" width="11.85546875" style="271" customWidth="1"/>
    <col min="3" max="3" width="14.42578125" style="271" customWidth="1"/>
    <col min="4" max="4" width="11.42578125" style="271" customWidth="1"/>
    <col min="5" max="5" width="11.140625" style="271" hidden="1" customWidth="1"/>
    <col min="6" max="6" width="14.5703125" style="271" customWidth="1"/>
    <col min="7" max="7" width="11.85546875" style="271" customWidth="1"/>
    <col min="8" max="8" width="14" style="271" customWidth="1"/>
    <col min="9" max="9" width="15.7109375" style="271" customWidth="1"/>
    <col min="10" max="10" width="14.5703125" style="271" customWidth="1"/>
    <col min="11" max="16384" width="9.140625" style="271"/>
  </cols>
  <sheetData>
    <row r="1" spans="1:12" ht="12.75" customHeight="1" x14ac:dyDescent="0.2">
      <c r="A1" s="268"/>
      <c r="B1" s="269"/>
      <c r="C1" s="269"/>
      <c r="D1" s="269"/>
      <c r="E1" s="269"/>
      <c r="F1" s="269"/>
      <c r="G1" s="270"/>
      <c r="H1" s="2" t="s">
        <v>266</v>
      </c>
      <c r="I1" s="1"/>
      <c r="J1" s="1"/>
      <c r="K1" s="270"/>
    </row>
    <row r="2" spans="1:12" ht="17.25" customHeight="1" x14ac:dyDescent="0.2">
      <c r="A2" s="342" t="s">
        <v>300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</row>
    <row r="3" spans="1:12" ht="19.5" customHeight="1" x14ac:dyDescent="0.25">
      <c r="A3" s="343" t="s">
        <v>277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273"/>
    </row>
    <row r="4" spans="1:12" ht="19.5" customHeight="1" thickBot="1" x14ac:dyDescent="0.3">
      <c r="A4" s="148"/>
      <c r="B4" s="272"/>
      <c r="C4" s="272"/>
      <c r="D4" s="272"/>
      <c r="E4" s="272"/>
      <c r="F4" s="272"/>
      <c r="G4" s="272"/>
      <c r="H4" s="272"/>
      <c r="I4" s="272"/>
      <c r="J4" s="274" t="s">
        <v>2</v>
      </c>
      <c r="K4" s="272"/>
      <c r="L4" s="273"/>
    </row>
    <row r="5" spans="1:12" ht="53.25" customHeight="1" x14ac:dyDescent="0.2">
      <c r="A5" s="275" t="s">
        <v>278</v>
      </c>
      <c r="B5" s="345" t="s">
        <v>186</v>
      </c>
      <c r="C5" s="345"/>
      <c r="D5" s="346" t="s">
        <v>247</v>
      </c>
      <c r="E5" s="347"/>
      <c r="F5" s="347"/>
      <c r="G5" s="346" t="s">
        <v>279</v>
      </c>
      <c r="H5" s="346"/>
      <c r="I5" s="346" t="s">
        <v>182</v>
      </c>
      <c r="J5" s="348"/>
      <c r="K5" s="276"/>
      <c r="L5" s="276"/>
    </row>
    <row r="6" spans="1:12" ht="37.5" customHeight="1" x14ac:dyDescent="0.25">
      <c r="A6" s="277"/>
      <c r="B6" s="157" t="s">
        <v>179</v>
      </c>
      <c r="C6" s="158" t="s">
        <v>6</v>
      </c>
      <c r="D6" s="157" t="s">
        <v>179</v>
      </c>
      <c r="E6" s="157" t="s">
        <v>280</v>
      </c>
      <c r="F6" s="158" t="s">
        <v>6</v>
      </c>
      <c r="G6" s="157" t="s">
        <v>179</v>
      </c>
      <c r="H6" s="158" t="s">
        <v>6</v>
      </c>
      <c r="I6" s="157" t="s">
        <v>179</v>
      </c>
      <c r="J6" s="160" t="s">
        <v>6</v>
      </c>
      <c r="K6" s="276"/>
      <c r="L6" s="276"/>
    </row>
    <row r="7" spans="1:12" ht="20.25" customHeight="1" x14ac:dyDescent="0.2">
      <c r="A7" s="278" t="s">
        <v>281</v>
      </c>
      <c r="B7" s="279">
        <v>122739</v>
      </c>
      <c r="C7" s="279">
        <v>122739</v>
      </c>
      <c r="D7" s="279">
        <v>545702</v>
      </c>
      <c r="E7" s="280"/>
      <c r="F7" s="279">
        <v>548433</v>
      </c>
      <c r="G7" s="279"/>
      <c r="H7" s="279"/>
      <c r="I7" s="279"/>
      <c r="J7" s="281"/>
      <c r="K7" s="276"/>
      <c r="L7" s="276"/>
    </row>
    <row r="8" spans="1:12" ht="36.75" customHeight="1" x14ac:dyDescent="0.25">
      <c r="A8" s="278" t="s">
        <v>282</v>
      </c>
      <c r="B8" s="279">
        <v>8985</v>
      </c>
      <c r="C8" s="279">
        <v>8985</v>
      </c>
      <c r="D8" s="279">
        <v>55065</v>
      </c>
      <c r="E8" s="282"/>
      <c r="F8" s="279">
        <v>55265</v>
      </c>
      <c r="G8" s="279"/>
      <c r="H8" s="279"/>
      <c r="I8" s="283"/>
      <c r="J8" s="284"/>
      <c r="K8" s="276"/>
      <c r="L8" s="276"/>
    </row>
    <row r="9" spans="1:12" ht="15" customHeight="1" x14ac:dyDescent="0.2">
      <c r="A9" s="278" t="s">
        <v>283</v>
      </c>
      <c r="B9" s="279">
        <v>699</v>
      </c>
      <c r="C9" s="279">
        <v>699</v>
      </c>
      <c r="D9" s="279">
        <v>51561</v>
      </c>
      <c r="E9" s="280"/>
      <c r="F9" s="280">
        <v>51561</v>
      </c>
      <c r="G9" s="279"/>
      <c r="H9" s="279"/>
      <c r="I9" s="283"/>
      <c r="J9" s="284"/>
      <c r="K9" s="276"/>
      <c r="L9" s="276"/>
    </row>
    <row r="10" spans="1:12" ht="15" customHeight="1" thickBot="1" x14ac:dyDescent="0.25">
      <c r="A10" s="285" t="s">
        <v>235</v>
      </c>
      <c r="B10" s="286">
        <f t="shared" ref="B10:H10" si="0">SUM(B7:B9)</f>
        <v>132423</v>
      </c>
      <c r="C10" s="286">
        <f t="shared" si="0"/>
        <v>132423</v>
      </c>
      <c r="D10" s="286">
        <f t="shared" si="0"/>
        <v>652328</v>
      </c>
      <c r="E10" s="286">
        <f t="shared" si="0"/>
        <v>0</v>
      </c>
      <c r="F10" s="286">
        <f t="shared" si="0"/>
        <v>655259</v>
      </c>
      <c r="G10" s="286">
        <f t="shared" si="0"/>
        <v>0</v>
      </c>
      <c r="H10" s="286">
        <f t="shared" si="0"/>
        <v>0</v>
      </c>
      <c r="I10" s="287">
        <f>I7+I8+I9</f>
        <v>0</v>
      </c>
      <c r="J10" s="288">
        <f>J7+J8+J9</f>
        <v>0</v>
      </c>
      <c r="K10" s="276"/>
      <c r="L10" s="276"/>
    </row>
    <row r="11" spans="1:12" ht="33" customHeight="1" x14ac:dyDescent="0.25">
      <c r="A11" s="289" t="s">
        <v>20</v>
      </c>
      <c r="B11" s="290">
        <v>2000</v>
      </c>
      <c r="C11" s="290">
        <v>2116</v>
      </c>
      <c r="D11" s="290">
        <v>491538</v>
      </c>
      <c r="E11" s="290"/>
      <c r="F11" s="290">
        <v>491538</v>
      </c>
      <c r="G11" s="290"/>
      <c r="H11" s="290"/>
      <c r="I11" s="290">
        <v>12430</v>
      </c>
      <c r="J11" s="291">
        <v>12430</v>
      </c>
      <c r="K11" s="276"/>
      <c r="L11" s="276"/>
    </row>
    <row r="12" spans="1:12" ht="16.5" thickBot="1" x14ac:dyDescent="0.3">
      <c r="A12" s="292" t="s">
        <v>284</v>
      </c>
      <c r="B12" s="293">
        <f t="shared" ref="B12:J12" si="1">B11+B10</f>
        <v>134423</v>
      </c>
      <c r="C12" s="293">
        <f t="shared" si="1"/>
        <v>134539</v>
      </c>
      <c r="D12" s="293">
        <f t="shared" si="1"/>
        <v>1143866</v>
      </c>
      <c r="E12" s="293">
        <f t="shared" si="1"/>
        <v>0</v>
      </c>
      <c r="F12" s="293">
        <f t="shared" si="1"/>
        <v>1146797</v>
      </c>
      <c r="G12" s="293">
        <f t="shared" si="1"/>
        <v>0</v>
      </c>
      <c r="H12" s="293">
        <f t="shared" si="1"/>
        <v>0</v>
      </c>
      <c r="I12" s="293">
        <f t="shared" si="1"/>
        <v>12430</v>
      </c>
      <c r="J12" s="294">
        <f t="shared" si="1"/>
        <v>12430</v>
      </c>
      <c r="K12" s="276"/>
      <c r="L12" s="276"/>
    </row>
    <row r="13" spans="1:12" ht="15.75" x14ac:dyDescent="0.25">
      <c r="A13" s="295"/>
      <c r="B13" s="296"/>
      <c r="C13" s="296"/>
      <c r="D13" s="296"/>
      <c r="E13" s="296"/>
      <c r="F13" s="296"/>
      <c r="G13" s="296"/>
      <c r="H13" s="296"/>
      <c r="I13" s="296"/>
      <c r="J13" s="296"/>
      <c r="K13" s="276"/>
      <c r="L13" s="276"/>
    </row>
    <row r="14" spans="1:12" ht="16.5" thickBot="1" x14ac:dyDescent="0.3">
      <c r="A14" s="297"/>
      <c r="B14" s="296"/>
      <c r="C14" s="296"/>
      <c r="D14" s="296"/>
      <c r="E14" s="296"/>
      <c r="F14" s="296"/>
      <c r="G14" s="296"/>
      <c r="H14" s="296"/>
      <c r="I14" s="296"/>
      <c r="J14" s="296"/>
      <c r="K14" s="276"/>
      <c r="L14" s="276"/>
    </row>
    <row r="15" spans="1:12" ht="46.5" customHeight="1" x14ac:dyDescent="0.2">
      <c r="A15" s="275" t="s">
        <v>278</v>
      </c>
      <c r="B15" s="345" t="s">
        <v>200</v>
      </c>
      <c r="C15" s="349"/>
      <c r="D15" s="345" t="s">
        <v>285</v>
      </c>
      <c r="E15" s="345"/>
      <c r="F15" s="345"/>
      <c r="G15" s="345" t="s">
        <v>286</v>
      </c>
      <c r="H15" s="350"/>
      <c r="I15" s="345" t="s">
        <v>287</v>
      </c>
      <c r="J15" s="351"/>
      <c r="K15" s="276"/>
      <c r="L15" s="276"/>
    </row>
    <row r="16" spans="1:12" ht="39.75" customHeight="1" x14ac:dyDescent="0.25">
      <c r="A16" s="277"/>
      <c r="B16" s="157" t="s">
        <v>179</v>
      </c>
      <c r="C16" s="158" t="s">
        <v>6</v>
      </c>
      <c r="D16" s="157" t="s">
        <v>179</v>
      </c>
      <c r="E16" s="157" t="s">
        <v>280</v>
      </c>
      <c r="F16" s="158" t="s">
        <v>6</v>
      </c>
      <c r="G16" s="157" t="s">
        <v>179</v>
      </c>
      <c r="H16" s="158" t="s">
        <v>6</v>
      </c>
      <c r="I16" s="157" t="s">
        <v>179</v>
      </c>
      <c r="J16" s="160" t="s">
        <v>6</v>
      </c>
      <c r="K16" s="276"/>
      <c r="L16" s="276"/>
    </row>
    <row r="17" spans="1:12" ht="13.5" customHeight="1" x14ac:dyDescent="0.2">
      <c r="A17" s="278" t="s">
        <v>288</v>
      </c>
      <c r="B17" s="279"/>
      <c r="C17" s="279"/>
      <c r="D17" s="279"/>
      <c r="E17" s="279"/>
      <c r="F17" s="279"/>
      <c r="G17" s="279"/>
      <c r="H17" s="279"/>
      <c r="I17" s="279">
        <v>7952</v>
      </c>
      <c r="J17" s="281">
        <v>7952</v>
      </c>
      <c r="K17" s="276"/>
      <c r="L17" s="276"/>
    </row>
    <row r="18" spans="1:12" ht="31.5" x14ac:dyDescent="0.2">
      <c r="A18" s="278" t="s">
        <v>282</v>
      </c>
      <c r="B18" s="279"/>
      <c r="C18" s="279"/>
      <c r="D18" s="283"/>
      <c r="E18" s="283"/>
      <c r="F18" s="283"/>
      <c r="G18" s="279"/>
      <c r="H18" s="279"/>
      <c r="I18" s="279">
        <v>3244</v>
      </c>
      <c r="J18" s="281">
        <v>3244</v>
      </c>
      <c r="K18" s="276"/>
      <c r="L18" s="276"/>
    </row>
    <row r="19" spans="1:12" ht="15.75" x14ac:dyDescent="0.25">
      <c r="A19" s="278" t="s">
        <v>283</v>
      </c>
      <c r="B19" s="279"/>
      <c r="C19" s="279"/>
      <c r="D19" s="298">
        <v>3581</v>
      </c>
      <c r="E19" s="298"/>
      <c r="F19" s="298">
        <v>3581</v>
      </c>
      <c r="G19" s="279"/>
      <c r="H19" s="279"/>
      <c r="I19" s="279">
        <v>52385</v>
      </c>
      <c r="J19" s="281">
        <v>52385</v>
      </c>
      <c r="K19" s="276"/>
      <c r="L19" s="276"/>
    </row>
    <row r="20" spans="1:12" s="302" customFormat="1" ht="18.75" customHeight="1" thickBot="1" x14ac:dyDescent="0.3">
      <c r="A20" s="292" t="s">
        <v>235</v>
      </c>
      <c r="B20" s="299">
        <f>B17+B18+B19</f>
        <v>0</v>
      </c>
      <c r="C20" s="299">
        <f t="shared" ref="C20:J20" si="2">C17+C18+C19</f>
        <v>0</v>
      </c>
      <c r="D20" s="299">
        <f t="shared" si="2"/>
        <v>3581</v>
      </c>
      <c r="E20" s="299">
        <f t="shared" si="2"/>
        <v>0</v>
      </c>
      <c r="F20" s="299">
        <f t="shared" si="2"/>
        <v>3581</v>
      </c>
      <c r="G20" s="299">
        <f t="shared" si="2"/>
        <v>0</v>
      </c>
      <c r="H20" s="299">
        <f t="shared" si="2"/>
        <v>0</v>
      </c>
      <c r="I20" s="299">
        <f t="shared" si="2"/>
        <v>63581</v>
      </c>
      <c r="J20" s="300">
        <f t="shared" si="2"/>
        <v>63581</v>
      </c>
      <c r="K20" s="301"/>
      <c r="L20" s="301"/>
    </row>
    <row r="21" spans="1:12" ht="32.25" thickBot="1" x14ac:dyDescent="0.3">
      <c r="A21" s="303" t="s">
        <v>289</v>
      </c>
      <c r="B21" s="304">
        <v>1360</v>
      </c>
      <c r="C21" s="304">
        <v>1360</v>
      </c>
      <c r="D21" s="304"/>
      <c r="E21" s="304"/>
      <c r="F21" s="304"/>
      <c r="G21" s="304"/>
      <c r="H21" s="304"/>
      <c r="I21" s="304">
        <v>9234</v>
      </c>
      <c r="J21" s="305">
        <v>9118</v>
      </c>
      <c r="K21" s="276"/>
      <c r="L21" s="276"/>
    </row>
    <row r="22" spans="1:12" ht="16.5" thickBot="1" x14ac:dyDescent="0.3">
      <c r="A22" s="306" t="s">
        <v>284</v>
      </c>
      <c r="B22" s="307">
        <f>B20+B21</f>
        <v>1360</v>
      </c>
      <c r="C22" s="307">
        <f t="shared" ref="C22:J22" si="3">C20+C21</f>
        <v>1360</v>
      </c>
      <c r="D22" s="307">
        <f t="shared" si="3"/>
        <v>3581</v>
      </c>
      <c r="E22" s="307">
        <f t="shared" si="3"/>
        <v>0</v>
      </c>
      <c r="F22" s="307">
        <f t="shared" si="3"/>
        <v>3581</v>
      </c>
      <c r="G22" s="307">
        <f t="shared" si="3"/>
        <v>0</v>
      </c>
      <c r="H22" s="307">
        <f t="shared" si="3"/>
        <v>0</v>
      </c>
      <c r="I22" s="307">
        <f t="shared" si="3"/>
        <v>72815</v>
      </c>
      <c r="J22" s="308">
        <f t="shared" si="3"/>
        <v>72699</v>
      </c>
      <c r="K22" s="276"/>
      <c r="L22" s="276"/>
    </row>
    <row r="23" spans="1:12" ht="15.75" customHeight="1" x14ac:dyDescent="0.25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76"/>
      <c r="L23" s="276"/>
    </row>
    <row r="24" spans="1:12" ht="16.5" thickBot="1" x14ac:dyDescent="0.3">
      <c r="A24" s="295"/>
      <c r="B24" s="296"/>
      <c r="C24" s="296"/>
      <c r="D24" s="296"/>
      <c r="E24" s="296"/>
      <c r="F24" s="296"/>
      <c r="G24" s="296"/>
      <c r="H24" s="296"/>
      <c r="I24" s="296"/>
      <c r="J24" s="296"/>
      <c r="K24" s="276"/>
      <c r="L24" s="276"/>
    </row>
    <row r="25" spans="1:12" ht="33" customHeight="1" x14ac:dyDescent="0.2">
      <c r="A25" s="275" t="s">
        <v>278</v>
      </c>
      <c r="B25" s="345" t="s">
        <v>290</v>
      </c>
      <c r="C25" s="352"/>
      <c r="D25" s="353"/>
      <c r="E25" s="354"/>
      <c r="F25" s="354"/>
      <c r="G25" s="353"/>
      <c r="H25" s="354"/>
      <c r="I25" s="309"/>
      <c r="J25" s="273"/>
      <c r="K25" s="276"/>
      <c r="L25" s="276"/>
    </row>
    <row r="26" spans="1:12" ht="38.25" customHeight="1" x14ac:dyDescent="0.25">
      <c r="A26" s="277"/>
      <c r="B26" s="157" t="s">
        <v>179</v>
      </c>
      <c r="C26" s="310" t="s">
        <v>280</v>
      </c>
      <c r="D26" s="311"/>
      <c r="E26" s="311"/>
      <c r="F26" s="311"/>
      <c r="G26" s="311"/>
      <c r="H26" s="311"/>
      <c r="I26" s="312"/>
      <c r="J26" s="312"/>
      <c r="K26" s="276"/>
      <c r="L26" s="276"/>
    </row>
    <row r="27" spans="1:12" ht="15.75" x14ac:dyDescent="0.2">
      <c r="A27" s="278" t="s">
        <v>288</v>
      </c>
      <c r="B27" s="279">
        <f t="shared" ref="B27:B32" si="4">B7+D7+G7+I7+B17+D17+G17+I17</f>
        <v>676393</v>
      </c>
      <c r="C27" s="281">
        <f t="shared" ref="C27:C32" si="5">C7+F7+H7+J7+C17+F17+H17+J17</f>
        <v>679124</v>
      </c>
      <c r="D27" s="313"/>
      <c r="E27" s="313"/>
      <c r="F27" s="313"/>
      <c r="G27" s="313"/>
      <c r="H27" s="313"/>
      <c r="I27" s="313"/>
      <c r="J27" s="273"/>
      <c r="K27" s="276"/>
      <c r="L27" s="276"/>
    </row>
    <row r="28" spans="1:12" ht="31.5" x14ac:dyDescent="0.2">
      <c r="A28" s="278" t="s">
        <v>282</v>
      </c>
      <c r="B28" s="279">
        <f t="shared" si="4"/>
        <v>67294</v>
      </c>
      <c r="C28" s="281">
        <f t="shared" si="5"/>
        <v>67494</v>
      </c>
      <c r="D28" s="313"/>
      <c r="E28" s="314"/>
      <c r="F28" s="314"/>
      <c r="G28" s="313"/>
      <c r="H28" s="313"/>
      <c r="I28" s="313"/>
      <c r="J28" s="273"/>
      <c r="K28" s="276"/>
      <c r="L28" s="276"/>
    </row>
    <row r="29" spans="1:12" ht="15.75" x14ac:dyDescent="0.25">
      <c r="A29" s="278" t="s">
        <v>283</v>
      </c>
      <c r="B29" s="279">
        <f t="shared" si="4"/>
        <v>108226</v>
      </c>
      <c r="C29" s="281">
        <f t="shared" si="5"/>
        <v>108226</v>
      </c>
      <c r="D29" s="313"/>
      <c r="E29" s="315"/>
      <c r="F29" s="315"/>
      <c r="G29" s="313"/>
      <c r="H29" s="313"/>
      <c r="I29" s="313"/>
      <c r="J29" s="273"/>
      <c r="K29" s="276"/>
      <c r="L29" s="276"/>
    </row>
    <row r="30" spans="1:12" s="302" customFormat="1" ht="16.5" thickBot="1" x14ac:dyDescent="0.3">
      <c r="A30" s="285" t="s">
        <v>235</v>
      </c>
      <c r="B30" s="316">
        <f t="shared" si="4"/>
        <v>851913</v>
      </c>
      <c r="C30" s="317">
        <f t="shared" si="5"/>
        <v>854844</v>
      </c>
      <c r="D30" s="318"/>
      <c r="E30" s="319"/>
      <c r="F30" s="319"/>
      <c r="G30" s="318"/>
      <c r="H30" s="318"/>
      <c r="I30" s="318"/>
      <c r="J30" s="320"/>
      <c r="K30" s="301"/>
      <c r="L30" s="301"/>
    </row>
    <row r="31" spans="1:12" ht="32.25" thickBot="1" x14ac:dyDescent="0.3">
      <c r="A31" s="303" t="s">
        <v>289</v>
      </c>
      <c r="B31" s="321">
        <f t="shared" si="4"/>
        <v>516562</v>
      </c>
      <c r="C31" s="322">
        <f t="shared" si="5"/>
        <v>516562</v>
      </c>
      <c r="D31" s="296"/>
      <c r="E31" s="296"/>
      <c r="F31" s="296"/>
      <c r="G31" s="296"/>
      <c r="H31" s="296"/>
      <c r="I31" s="296"/>
      <c r="J31" s="296"/>
      <c r="K31" s="276"/>
      <c r="L31" s="276"/>
    </row>
    <row r="32" spans="1:12" s="302" customFormat="1" ht="16.5" thickBot="1" x14ac:dyDescent="0.3">
      <c r="A32" s="306" t="s">
        <v>284</v>
      </c>
      <c r="B32" s="323">
        <f t="shared" si="4"/>
        <v>1368475</v>
      </c>
      <c r="C32" s="324">
        <f t="shared" si="5"/>
        <v>1371406</v>
      </c>
      <c r="D32" s="296"/>
      <c r="E32" s="296"/>
      <c r="F32" s="296"/>
      <c r="G32" s="296"/>
      <c r="H32" s="296"/>
      <c r="I32" s="296"/>
      <c r="J32" s="296"/>
      <c r="K32" s="301"/>
      <c r="L32" s="301"/>
    </row>
    <row r="33" spans="1:12" ht="15.75" x14ac:dyDescent="0.25">
      <c r="A33" s="114"/>
      <c r="B33" s="47"/>
      <c r="C33" s="313"/>
      <c r="D33" s="325" t="s">
        <v>27</v>
      </c>
      <c r="E33" s="296"/>
      <c r="F33" s="296"/>
      <c r="G33" s="296"/>
      <c r="H33" s="296"/>
      <c r="I33" s="296"/>
      <c r="J33" s="296"/>
      <c r="K33" s="276"/>
      <c r="L33" s="276"/>
    </row>
  </sheetData>
  <dataConsolidate/>
  <mergeCells count="13">
    <mergeCell ref="B15:C15"/>
    <mergeCell ref="D15:F15"/>
    <mergeCell ref="G15:H15"/>
    <mergeCell ref="I15:J15"/>
    <mergeCell ref="B25:C25"/>
    <mergeCell ref="D25:F25"/>
    <mergeCell ref="G25:H25"/>
    <mergeCell ref="A2:L2"/>
    <mergeCell ref="A3:K3"/>
    <mergeCell ref="B5:C5"/>
    <mergeCell ref="D5:F5"/>
    <mergeCell ref="G5:H5"/>
    <mergeCell ref="I5:J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8B936-81CE-4AF8-BE3B-6CB62EBC2B21}">
  <sheetPr>
    <tabColor indexed="50"/>
  </sheetPr>
  <dimension ref="A1:O35"/>
  <sheetViews>
    <sheetView view="pageBreakPreview" zoomScale="60" zoomScaleNormal="100" workbookViewId="0">
      <selection activeCell="O7" sqref="O7"/>
    </sheetView>
  </sheetViews>
  <sheetFormatPr defaultRowHeight="12.75" x14ac:dyDescent="0.2"/>
  <cols>
    <col min="1" max="1" width="26.28515625" style="271" customWidth="1"/>
    <col min="2" max="2" width="11.85546875" style="271" customWidth="1"/>
    <col min="3" max="3" width="14.28515625" style="271" customWidth="1"/>
    <col min="4" max="4" width="11.42578125" style="271" customWidth="1"/>
    <col min="5" max="5" width="11.140625" style="271" hidden="1" customWidth="1"/>
    <col min="6" max="6" width="14" style="271" customWidth="1"/>
    <col min="7" max="7" width="11.85546875" style="271" customWidth="1"/>
    <col min="8" max="8" width="14.42578125" style="271" customWidth="1"/>
    <col min="9" max="9" width="11.5703125" style="271" customWidth="1"/>
    <col min="10" max="10" width="18.85546875" style="271" customWidth="1"/>
    <col min="11" max="16384" width="9.140625" style="271"/>
  </cols>
  <sheetData>
    <row r="1" spans="1:15" x14ac:dyDescent="0.2">
      <c r="H1" s="2" t="s">
        <v>267</v>
      </c>
      <c r="I1" s="1"/>
      <c r="J1" s="1"/>
      <c r="K1" s="270"/>
    </row>
    <row r="2" spans="1:15" ht="18" customHeight="1" x14ac:dyDescent="0.2">
      <c r="A2" s="342" t="s">
        <v>301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</row>
    <row r="3" spans="1:15" ht="21" customHeight="1" x14ac:dyDescent="0.25">
      <c r="A3" s="343" t="s">
        <v>291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273"/>
    </row>
    <row r="4" spans="1:15" ht="21" customHeight="1" thickBot="1" x14ac:dyDescent="0.3">
      <c r="A4" s="148"/>
      <c r="B4" s="272"/>
      <c r="C4" s="272"/>
      <c r="D4" s="272"/>
      <c r="E4" s="272"/>
      <c r="F4" s="272"/>
      <c r="G4" s="272"/>
      <c r="H4" s="272"/>
      <c r="I4" s="272"/>
      <c r="J4" s="274" t="s">
        <v>2</v>
      </c>
      <c r="K4" s="272"/>
      <c r="L4" s="273"/>
    </row>
    <row r="5" spans="1:15" ht="53.25" customHeight="1" x14ac:dyDescent="0.2">
      <c r="A5" s="275" t="s">
        <v>278</v>
      </c>
      <c r="B5" s="345" t="s">
        <v>181</v>
      </c>
      <c r="C5" s="345"/>
      <c r="D5" s="346" t="s">
        <v>292</v>
      </c>
      <c r="E5" s="347"/>
      <c r="F5" s="347"/>
      <c r="G5" s="346" t="s">
        <v>185</v>
      </c>
      <c r="H5" s="346"/>
      <c r="I5" s="346" t="s">
        <v>293</v>
      </c>
      <c r="J5" s="348"/>
      <c r="K5" s="276"/>
      <c r="L5" s="276"/>
    </row>
    <row r="6" spans="1:15" ht="39.75" customHeight="1" x14ac:dyDescent="0.25">
      <c r="A6" s="277"/>
      <c r="B6" s="157" t="s">
        <v>179</v>
      </c>
      <c r="C6" s="158" t="s">
        <v>6</v>
      </c>
      <c r="D6" s="157" t="s">
        <v>179</v>
      </c>
      <c r="E6" s="326" t="s">
        <v>280</v>
      </c>
      <c r="F6" s="158" t="s">
        <v>6</v>
      </c>
      <c r="G6" s="157" t="s">
        <v>179</v>
      </c>
      <c r="H6" s="158" t="s">
        <v>6</v>
      </c>
      <c r="I6" s="157" t="s">
        <v>179</v>
      </c>
      <c r="J6" s="160" t="s">
        <v>6</v>
      </c>
      <c r="K6" s="276"/>
      <c r="L6" s="276"/>
    </row>
    <row r="7" spans="1:15" ht="20.25" customHeight="1" x14ac:dyDescent="0.2">
      <c r="A7" s="278" t="s">
        <v>294</v>
      </c>
      <c r="B7" s="279">
        <v>207271</v>
      </c>
      <c r="C7" s="279">
        <v>209688</v>
      </c>
      <c r="D7" s="279">
        <v>31565</v>
      </c>
      <c r="E7" s="280"/>
      <c r="F7" s="279">
        <v>31879</v>
      </c>
      <c r="G7" s="279">
        <v>350562</v>
      </c>
      <c r="H7" s="279">
        <v>333448</v>
      </c>
      <c r="I7" s="279"/>
      <c r="J7" s="281"/>
      <c r="K7" s="276"/>
      <c r="L7" s="276"/>
    </row>
    <row r="8" spans="1:15" ht="34.5" customHeight="1" x14ac:dyDescent="0.25">
      <c r="A8" s="278" t="s">
        <v>282</v>
      </c>
      <c r="B8" s="279">
        <v>39238</v>
      </c>
      <c r="C8" s="279">
        <v>39438</v>
      </c>
      <c r="D8" s="279">
        <v>5119</v>
      </c>
      <c r="E8" s="282">
        <v>1940344</v>
      </c>
      <c r="F8" s="279">
        <v>5119</v>
      </c>
      <c r="G8" s="279">
        <v>22175</v>
      </c>
      <c r="H8" s="279">
        <v>22175</v>
      </c>
      <c r="I8" s="279"/>
      <c r="J8" s="281"/>
      <c r="K8" s="276"/>
      <c r="L8" s="276"/>
    </row>
    <row r="9" spans="1:15" ht="15" customHeight="1" x14ac:dyDescent="0.2">
      <c r="A9" s="278" t="s">
        <v>295</v>
      </c>
      <c r="B9" s="279">
        <v>40212</v>
      </c>
      <c r="C9" s="279">
        <v>40462</v>
      </c>
      <c r="D9" s="279">
        <v>5266</v>
      </c>
      <c r="E9" s="280"/>
      <c r="F9" s="280">
        <v>5266</v>
      </c>
      <c r="G9" s="279">
        <v>21914</v>
      </c>
      <c r="H9" s="279">
        <v>20534</v>
      </c>
      <c r="I9" s="279"/>
      <c r="J9" s="281"/>
      <c r="K9" s="276"/>
      <c r="L9" s="276"/>
    </row>
    <row r="10" spans="1:15" ht="15" customHeight="1" thickBot="1" x14ac:dyDescent="0.25">
      <c r="A10" s="292" t="s">
        <v>235</v>
      </c>
      <c r="B10" s="327">
        <f t="shared" ref="B10:J10" si="0">SUM(B7:B9)</f>
        <v>286721</v>
      </c>
      <c r="C10" s="327">
        <f t="shared" si="0"/>
        <v>289588</v>
      </c>
      <c r="D10" s="327">
        <f t="shared" si="0"/>
        <v>41950</v>
      </c>
      <c r="E10" s="327">
        <f t="shared" si="0"/>
        <v>1940344</v>
      </c>
      <c r="F10" s="327">
        <f t="shared" si="0"/>
        <v>42264</v>
      </c>
      <c r="G10" s="327">
        <f t="shared" si="0"/>
        <v>394651</v>
      </c>
      <c r="H10" s="327">
        <f t="shared" si="0"/>
        <v>376157</v>
      </c>
      <c r="I10" s="327">
        <f t="shared" si="0"/>
        <v>0</v>
      </c>
      <c r="J10" s="328">
        <f t="shared" si="0"/>
        <v>0</v>
      </c>
      <c r="K10" s="276"/>
      <c r="L10" s="276"/>
    </row>
    <row r="11" spans="1:15" ht="34.5" customHeight="1" thickBot="1" x14ac:dyDescent="0.3">
      <c r="A11" s="303" t="s">
        <v>20</v>
      </c>
      <c r="B11" s="304">
        <v>392480</v>
      </c>
      <c r="C11" s="304">
        <v>392480</v>
      </c>
      <c r="D11" s="304">
        <v>58322</v>
      </c>
      <c r="E11" s="304"/>
      <c r="F11" s="304">
        <v>58322</v>
      </c>
      <c r="G11" s="304">
        <v>63400</v>
      </c>
      <c r="H11" s="304">
        <v>63400</v>
      </c>
      <c r="I11" s="304">
        <v>1000</v>
      </c>
      <c r="J11" s="305">
        <v>1000</v>
      </c>
      <c r="K11" s="276"/>
      <c r="L11" s="276"/>
    </row>
    <row r="12" spans="1:15" ht="16.5" thickBot="1" x14ac:dyDescent="0.3">
      <c r="A12" s="306" t="s">
        <v>284</v>
      </c>
      <c r="B12" s="307">
        <f>B11+B10</f>
        <v>679201</v>
      </c>
      <c r="C12" s="307">
        <f>C11+C10</f>
        <v>682068</v>
      </c>
      <c r="D12" s="307">
        <f>D11+D10</f>
        <v>100272</v>
      </c>
      <c r="E12" s="307">
        <f t="shared" ref="E12:J12" si="1">E11+E10</f>
        <v>1940344</v>
      </c>
      <c r="F12" s="307">
        <f>F11+F10</f>
        <v>100586</v>
      </c>
      <c r="G12" s="307">
        <f>G11+G10</f>
        <v>458051</v>
      </c>
      <c r="H12" s="307">
        <f>H11+H10</f>
        <v>439557</v>
      </c>
      <c r="I12" s="307">
        <f t="shared" si="1"/>
        <v>1000</v>
      </c>
      <c r="J12" s="308">
        <f t="shared" si="1"/>
        <v>1000</v>
      </c>
      <c r="K12" s="276"/>
      <c r="L12" s="276"/>
    </row>
    <row r="13" spans="1:15" ht="14.25" customHeight="1" x14ac:dyDescent="0.25">
      <c r="A13" s="297"/>
      <c r="B13" s="296"/>
      <c r="C13" s="296"/>
      <c r="D13" s="296"/>
      <c r="E13" s="296"/>
      <c r="F13" s="296"/>
      <c r="G13" s="296"/>
      <c r="H13" s="296"/>
      <c r="I13" s="296"/>
      <c r="J13" s="296"/>
      <c r="K13" s="276"/>
      <c r="L13" s="276"/>
    </row>
    <row r="14" spans="1:15" ht="15.75" x14ac:dyDescent="0.25">
      <c r="A14" s="295"/>
      <c r="B14" s="296"/>
      <c r="C14" s="296"/>
      <c r="D14" s="296"/>
      <c r="E14" s="296"/>
      <c r="F14" s="296"/>
      <c r="G14" s="296"/>
      <c r="H14" s="296"/>
      <c r="I14" s="296"/>
      <c r="J14" s="296"/>
      <c r="K14" s="276"/>
      <c r="L14" s="276"/>
    </row>
    <row r="15" spans="1:15" ht="16.5" thickBot="1" x14ac:dyDescent="0.3">
      <c r="A15" s="297"/>
      <c r="B15" s="296"/>
      <c r="C15" s="296"/>
      <c r="D15" s="296"/>
      <c r="E15" s="296"/>
      <c r="F15" s="296"/>
      <c r="G15" s="296"/>
      <c r="H15" s="296"/>
      <c r="I15" s="296"/>
      <c r="J15" s="296"/>
      <c r="K15" s="276"/>
      <c r="L15" s="276"/>
    </row>
    <row r="16" spans="1:15" ht="46.5" customHeight="1" x14ac:dyDescent="0.2">
      <c r="A16" s="275" t="s">
        <v>278</v>
      </c>
      <c r="B16" s="345" t="s">
        <v>168</v>
      </c>
      <c r="C16" s="349"/>
      <c r="D16" s="345" t="s">
        <v>169</v>
      </c>
      <c r="E16" s="345"/>
      <c r="F16" s="345"/>
      <c r="G16" s="345" t="s">
        <v>296</v>
      </c>
      <c r="H16" s="350"/>
      <c r="I16" s="345" t="s">
        <v>297</v>
      </c>
      <c r="J16" s="351"/>
      <c r="K16" s="276"/>
      <c r="L16" s="276"/>
      <c r="O16" s="271" t="s">
        <v>298</v>
      </c>
    </row>
    <row r="17" spans="1:12" ht="39.75" customHeight="1" x14ac:dyDescent="0.25">
      <c r="A17" s="277"/>
      <c r="B17" s="157" t="s">
        <v>179</v>
      </c>
      <c r="C17" s="158" t="s">
        <v>6</v>
      </c>
      <c r="D17" s="157" t="s">
        <v>179</v>
      </c>
      <c r="E17" s="157" t="s">
        <v>280</v>
      </c>
      <c r="F17" s="158" t="s">
        <v>6</v>
      </c>
      <c r="G17" s="157" t="s">
        <v>179</v>
      </c>
      <c r="H17" s="158" t="s">
        <v>6</v>
      </c>
      <c r="I17" s="157" t="s">
        <v>179</v>
      </c>
      <c r="J17" s="160" t="s">
        <v>6</v>
      </c>
      <c r="K17" s="276"/>
      <c r="L17" s="276"/>
    </row>
    <row r="18" spans="1:12" ht="13.5" customHeight="1" x14ac:dyDescent="0.2">
      <c r="A18" s="278" t="s">
        <v>294</v>
      </c>
      <c r="B18" s="279">
        <v>23495</v>
      </c>
      <c r="C18" s="279">
        <v>24765</v>
      </c>
      <c r="D18" s="279">
        <v>63500</v>
      </c>
      <c r="E18" s="279"/>
      <c r="F18" s="279">
        <v>79344</v>
      </c>
      <c r="G18" s="279"/>
      <c r="H18" s="279"/>
      <c r="I18" s="279">
        <f t="shared" ref="I18:I23" si="2">B7+D7+G7+I7+B18+D18+G18</f>
        <v>676393</v>
      </c>
      <c r="J18" s="281">
        <f t="shared" ref="J18:J23" si="3">C7+F7+H7+J7+C18+F18+H18</f>
        <v>679124</v>
      </c>
      <c r="K18" s="276"/>
      <c r="L18" s="276"/>
    </row>
    <row r="19" spans="1:12" ht="31.5" x14ac:dyDescent="0.2">
      <c r="A19" s="278" t="s">
        <v>282</v>
      </c>
      <c r="B19" s="279">
        <v>762</v>
      </c>
      <c r="C19" s="279">
        <v>762</v>
      </c>
      <c r="D19" s="283"/>
      <c r="E19" s="283"/>
      <c r="F19" s="283"/>
      <c r="G19" s="279"/>
      <c r="H19" s="279"/>
      <c r="I19" s="279">
        <f t="shared" si="2"/>
        <v>67294</v>
      </c>
      <c r="J19" s="281">
        <f t="shared" si="3"/>
        <v>67494</v>
      </c>
      <c r="K19" s="276"/>
      <c r="L19" s="276"/>
    </row>
    <row r="20" spans="1:12" ht="15.75" x14ac:dyDescent="0.2">
      <c r="A20" s="278" t="s">
        <v>295</v>
      </c>
      <c r="B20" s="279">
        <v>40834</v>
      </c>
      <c r="C20" s="279">
        <v>41964</v>
      </c>
      <c r="D20" s="283"/>
      <c r="E20" s="283"/>
      <c r="F20" s="283"/>
      <c r="G20" s="279"/>
      <c r="H20" s="279"/>
      <c r="I20" s="279">
        <f t="shared" si="2"/>
        <v>108226</v>
      </c>
      <c r="J20" s="281">
        <f t="shared" si="3"/>
        <v>108226</v>
      </c>
      <c r="K20" s="276"/>
      <c r="L20" s="276"/>
    </row>
    <row r="21" spans="1:12" s="302" customFormat="1" ht="15.75" customHeight="1" thickBot="1" x14ac:dyDescent="0.3">
      <c r="A21" s="292" t="s">
        <v>235</v>
      </c>
      <c r="B21" s="299">
        <f t="shared" ref="B21:H21" si="4">SUM(B18:B20)</f>
        <v>65091</v>
      </c>
      <c r="C21" s="299">
        <f t="shared" si="4"/>
        <v>67491</v>
      </c>
      <c r="D21" s="299">
        <f t="shared" si="4"/>
        <v>63500</v>
      </c>
      <c r="E21" s="299">
        <f t="shared" si="4"/>
        <v>0</v>
      </c>
      <c r="F21" s="299">
        <f t="shared" si="4"/>
        <v>79344</v>
      </c>
      <c r="G21" s="299">
        <f t="shared" si="4"/>
        <v>0</v>
      </c>
      <c r="H21" s="299">
        <f t="shared" si="4"/>
        <v>0</v>
      </c>
      <c r="I21" s="299">
        <f t="shared" si="2"/>
        <v>851913</v>
      </c>
      <c r="J21" s="300">
        <f t="shared" si="3"/>
        <v>854844</v>
      </c>
      <c r="K21" s="301"/>
      <c r="L21" s="301"/>
    </row>
    <row r="22" spans="1:12" ht="32.25" thickBot="1" x14ac:dyDescent="0.3">
      <c r="A22" s="303" t="s">
        <v>20</v>
      </c>
      <c r="B22" s="304">
        <v>1360</v>
      </c>
      <c r="C22" s="304">
        <v>1360</v>
      </c>
      <c r="D22" s="304"/>
      <c r="E22" s="304"/>
      <c r="F22" s="304"/>
      <c r="G22" s="304"/>
      <c r="H22" s="304"/>
      <c r="I22" s="321">
        <f t="shared" si="2"/>
        <v>516562</v>
      </c>
      <c r="J22" s="322">
        <f t="shared" si="3"/>
        <v>516562</v>
      </c>
      <c r="K22" s="276"/>
      <c r="L22" s="276"/>
    </row>
    <row r="23" spans="1:12" ht="16.5" thickBot="1" x14ac:dyDescent="0.3">
      <c r="A23" s="306" t="s">
        <v>284</v>
      </c>
      <c r="B23" s="307">
        <f>B21+B22</f>
        <v>66451</v>
      </c>
      <c r="C23" s="307">
        <f>C21+C22</f>
        <v>68851</v>
      </c>
      <c r="D23" s="307">
        <f t="shared" ref="D23:H23" si="5">D21+D22</f>
        <v>63500</v>
      </c>
      <c r="E23" s="307">
        <f t="shared" si="5"/>
        <v>0</v>
      </c>
      <c r="F23" s="307">
        <f t="shared" si="5"/>
        <v>79344</v>
      </c>
      <c r="G23" s="307">
        <f>G21+G22</f>
        <v>0</v>
      </c>
      <c r="H23" s="307">
        <f t="shared" si="5"/>
        <v>0</v>
      </c>
      <c r="I23" s="323">
        <f t="shared" si="2"/>
        <v>1368475</v>
      </c>
      <c r="J23" s="324">
        <f t="shared" si="3"/>
        <v>1371406</v>
      </c>
      <c r="K23" s="276"/>
      <c r="L23" s="276"/>
    </row>
    <row r="24" spans="1:12" ht="15.75" x14ac:dyDescent="0.25">
      <c r="A24" s="114"/>
      <c r="B24" s="47"/>
      <c r="C24" s="296"/>
      <c r="D24" s="296"/>
      <c r="E24" s="296"/>
      <c r="F24" s="296"/>
      <c r="G24" s="296"/>
      <c r="H24" s="296"/>
      <c r="I24" s="296"/>
      <c r="J24" s="296"/>
      <c r="K24" s="276" t="s">
        <v>27</v>
      </c>
      <c r="L24" s="276"/>
    </row>
    <row r="25" spans="1:12" ht="15" x14ac:dyDescent="0.2">
      <c r="A25" s="273"/>
      <c r="B25" s="273"/>
      <c r="C25" s="273"/>
      <c r="D25" s="273"/>
      <c r="E25" s="273"/>
      <c r="F25" s="273"/>
      <c r="G25" s="273"/>
      <c r="H25" s="273"/>
      <c r="I25" s="273"/>
      <c r="J25" s="273"/>
    </row>
    <row r="26" spans="1:12" ht="15" x14ac:dyDescent="0.2">
      <c r="A26" s="273"/>
      <c r="B26" s="273"/>
      <c r="C26" s="273"/>
      <c r="D26" s="273"/>
      <c r="E26" s="273"/>
      <c r="F26" s="273"/>
      <c r="G26" s="273"/>
      <c r="H26" s="273"/>
      <c r="I26" s="273"/>
      <c r="J26" s="273"/>
    </row>
    <row r="27" spans="1:12" ht="15" x14ac:dyDescent="0.2">
      <c r="A27" s="273"/>
      <c r="B27" s="273"/>
      <c r="C27" s="273"/>
      <c r="D27" s="273"/>
      <c r="E27" s="273"/>
      <c r="F27" s="273"/>
      <c r="G27" s="273"/>
      <c r="H27" s="273"/>
      <c r="I27" s="273"/>
      <c r="J27" s="273"/>
    </row>
    <row r="28" spans="1:12" ht="15" x14ac:dyDescent="0.2">
      <c r="A28" s="273"/>
      <c r="B28" s="273"/>
      <c r="C28" s="273"/>
      <c r="D28" s="273"/>
      <c r="E28" s="273"/>
      <c r="F28" s="273"/>
      <c r="G28" s="273"/>
      <c r="H28" s="273"/>
      <c r="I28" s="273"/>
      <c r="J28" s="273"/>
    </row>
    <row r="29" spans="1:12" ht="15" x14ac:dyDescent="0.2">
      <c r="A29" s="273"/>
      <c r="B29" s="273"/>
      <c r="C29" s="273"/>
      <c r="D29" s="273"/>
      <c r="E29" s="273"/>
      <c r="F29" s="273"/>
      <c r="G29" s="273"/>
      <c r="H29" s="273"/>
      <c r="I29" s="273"/>
      <c r="J29" s="273"/>
    </row>
    <row r="30" spans="1:12" ht="15" x14ac:dyDescent="0.2">
      <c r="A30" s="273"/>
      <c r="B30" s="273"/>
      <c r="C30" s="273"/>
      <c r="D30" s="273"/>
      <c r="E30" s="273"/>
      <c r="F30" s="273"/>
      <c r="G30" s="273"/>
      <c r="H30" s="273"/>
      <c r="I30" s="273"/>
      <c r="J30" s="273"/>
    </row>
    <row r="31" spans="1:12" ht="15" x14ac:dyDescent="0.2">
      <c r="A31" s="273"/>
      <c r="B31" s="273"/>
      <c r="C31" s="273"/>
      <c r="D31" s="273"/>
      <c r="E31" s="273"/>
      <c r="F31" s="273"/>
      <c r="G31" s="273"/>
      <c r="H31" s="273"/>
      <c r="I31" s="273"/>
      <c r="J31" s="273"/>
    </row>
    <row r="32" spans="1:12" ht="15" x14ac:dyDescent="0.2">
      <c r="A32" s="273"/>
      <c r="B32" s="273"/>
      <c r="C32" s="273"/>
      <c r="D32" s="273"/>
      <c r="E32" s="273"/>
      <c r="F32" s="273"/>
      <c r="G32" s="273"/>
      <c r="H32" s="273"/>
      <c r="I32" s="273"/>
      <c r="J32" s="273"/>
    </row>
    <row r="33" spans="1:10" ht="15" x14ac:dyDescent="0.2">
      <c r="A33" s="273"/>
      <c r="B33" s="273"/>
      <c r="C33" s="273"/>
      <c r="D33" s="273"/>
      <c r="E33" s="273"/>
      <c r="F33" s="273"/>
      <c r="G33" s="273"/>
      <c r="H33" s="273"/>
      <c r="I33" s="273"/>
      <c r="J33" s="273"/>
    </row>
    <row r="35" spans="1:10" ht="24" customHeight="1" x14ac:dyDescent="0.2"/>
  </sheetData>
  <dataConsolidate/>
  <mergeCells count="10">
    <mergeCell ref="B16:C16"/>
    <mergeCell ref="D16:F16"/>
    <mergeCell ref="G16:H16"/>
    <mergeCell ref="I16:J16"/>
    <mergeCell ref="A2:L2"/>
    <mergeCell ref="A3:K3"/>
    <mergeCell ref="B5:C5"/>
    <mergeCell ref="D5:F5"/>
    <mergeCell ref="G5:H5"/>
    <mergeCell ref="I5:J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DD201-9794-43E7-A357-521F2CB7723B}">
  <dimension ref="A1:G51"/>
  <sheetViews>
    <sheetView view="pageBreakPreview" topLeftCell="A26" zoomScaleNormal="100" zoomScaleSheetLayoutView="100" workbookViewId="0">
      <selection activeCell="B48" sqref="B48"/>
    </sheetView>
  </sheetViews>
  <sheetFormatPr defaultRowHeight="12.75" x14ac:dyDescent="0.2"/>
  <cols>
    <col min="1" max="1" width="8.28515625" style="66" customWidth="1"/>
    <col min="2" max="2" width="77.5703125" style="66" customWidth="1"/>
    <col min="3" max="3" width="23.7109375" style="66" customWidth="1"/>
    <col min="4" max="4" width="19.42578125" style="66" customWidth="1"/>
    <col min="5" max="16384" width="9.140625" style="66"/>
  </cols>
  <sheetData>
    <row r="1" spans="1:7" x14ac:dyDescent="0.2">
      <c r="C1" s="67" t="s">
        <v>268</v>
      </c>
      <c r="D1" s="67"/>
      <c r="E1" s="67"/>
    </row>
    <row r="2" spans="1:7" ht="15.75" x14ac:dyDescent="0.25">
      <c r="A2" s="68"/>
      <c r="B2" s="69" t="s">
        <v>48</v>
      </c>
    </row>
    <row r="3" spans="1:7" ht="19.5" customHeight="1" x14ac:dyDescent="0.2">
      <c r="A3" s="355" t="s">
        <v>49</v>
      </c>
      <c r="B3" s="355"/>
      <c r="C3" s="70"/>
      <c r="D3" s="70"/>
    </row>
    <row r="4" spans="1:7" ht="15.95" customHeight="1" x14ac:dyDescent="0.2">
      <c r="A4" s="71"/>
      <c r="B4" s="72"/>
      <c r="D4" s="72" t="s">
        <v>2</v>
      </c>
    </row>
    <row r="5" spans="1:7" ht="36" customHeight="1" x14ac:dyDescent="0.2">
      <c r="A5" s="73" t="s">
        <v>50</v>
      </c>
      <c r="B5" s="73" t="s">
        <v>51</v>
      </c>
      <c r="C5" s="74" t="s">
        <v>52</v>
      </c>
      <c r="D5" s="75" t="s">
        <v>6</v>
      </c>
    </row>
    <row r="6" spans="1:7" s="78" customFormat="1" ht="20.25" customHeight="1" x14ac:dyDescent="0.2">
      <c r="A6" s="73">
        <v>1</v>
      </c>
      <c r="B6" s="76" t="s">
        <v>53</v>
      </c>
      <c r="C6" s="77">
        <v>329243</v>
      </c>
      <c r="D6" s="77">
        <v>329243</v>
      </c>
    </row>
    <row r="7" spans="1:7" s="78" customFormat="1" ht="20.25" customHeight="1" x14ac:dyDescent="0.2">
      <c r="A7" s="73">
        <v>2</v>
      </c>
      <c r="B7" s="79" t="s">
        <v>54</v>
      </c>
      <c r="C7" s="80">
        <v>529737</v>
      </c>
      <c r="D7" s="80">
        <v>540652</v>
      </c>
    </row>
    <row r="8" spans="1:7" s="78" customFormat="1" ht="22.5" customHeight="1" x14ac:dyDescent="0.25">
      <c r="A8" s="73">
        <v>3</v>
      </c>
      <c r="B8" s="79" t="s">
        <v>55</v>
      </c>
      <c r="C8" s="77">
        <v>480917</v>
      </c>
      <c r="D8" s="77">
        <v>512445</v>
      </c>
      <c r="E8" s="81"/>
      <c r="F8" s="81"/>
      <c r="G8" s="81"/>
    </row>
    <row r="9" spans="1:7" s="78" customFormat="1" ht="20.25" customHeight="1" x14ac:dyDescent="0.25">
      <c r="A9" s="73">
        <v>4</v>
      </c>
      <c r="B9" s="79" t="s">
        <v>56</v>
      </c>
      <c r="C9" s="77">
        <v>218301</v>
      </c>
      <c r="D9" s="77">
        <v>218294</v>
      </c>
      <c r="E9" s="81"/>
      <c r="F9" s="82"/>
      <c r="G9" s="81"/>
    </row>
    <row r="10" spans="1:7" ht="19.5" customHeight="1" x14ac:dyDescent="0.2">
      <c r="A10" s="73">
        <v>5</v>
      </c>
      <c r="B10" s="79" t="s">
        <v>57</v>
      </c>
      <c r="C10" s="77">
        <v>25069</v>
      </c>
      <c r="D10" s="77">
        <v>45958</v>
      </c>
      <c r="E10" s="71"/>
      <c r="F10" s="71"/>
      <c r="G10" s="71"/>
    </row>
    <row r="11" spans="1:7" ht="19.5" customHeight="1" x14ac:dyDescent="0.2">
      <c r="A11" s="73">
        <v>6</v>
      </c>
      <c r="B11" s="79" t="s">
        <v>58</v>
      </c>
      <c r="C11" s="77">
        <v>178510</v>
      </c>
      <c r="D11" s="77">
        <v>56022</v>
      </c>
      <c r="E11" s="71"/>
      <c r="F11" s="71"/>
      <c r="G11" s="71"/>
    </row>
    <row r="12" spans="1:7" ht="19.5" customHeight="1" x14ac:dyDescent="0.2">
      <c r="A12" s="73"/>
      <c r="B12" s="79" t="s">
        <v>59</v>
      </c>
      <c r="C12" s="77">
        <v>105810</v>
      </c>
      <c r="D12" s="77">
        <v>27568</v>
      </c>
      <c r="E12" s="71"/>
      <c r="F12" s="71"/>
      <c r="G12" s="71"/>
    </row>
    <row r="13" spans="1:7" ht="19.5" customHeight="1" x14ac:dyDescent="0.2">
      <c r="A13" s="73">
        <v>7</v>
      </c>
      <c r="B13" s="83" t="s">
        <v>60</v>
      </c>
      <c r="C13" s="84">
        <f>SUM(C6:C11)</f>
        <v>1761777</v>
      </c>
      <c r="D13" s="84">
        <f>SUM(D6:D11)</f>
        <v>1702614</v>
      </c>
      <c r="E13" s="71"/>
      <c r="F13" s="71"/>
      <c r="G13" s="71"/>
    </row>
    <row r="14" spans="1:7" ht="25.5" customHeight="1" x14ac:dyDescent="0.2">
      <c r="A14" s="73">
        <v>8</v>
      </c>
      <c r="B14" s="79" t="s">
        <v>61</v>
      </c>
      <c r="C14" s="77">
        <v>73500</v>
      </c>
      <c r="D14" s="77">
        <v>135500</v>
      </c>
      <c r="E14" s="71"/>
      <c r="F14" s="71"/>
      <c r="G14" s="71"/>
    </row>
    <row r="15" spans="1:7" ht="19.5" customHeight="1" x14ac:dyDescent="0.2">
      <c r="A15" s="73">
        <v>9</v>
      </c>
      <c r="B15" s="83" t="s">
        <v>62</v>
      </c>
      <c r="C15" s="85">
        <f>SUM(C14)</f>
        <v>73500</v>
      </c>
      <c r="D15" s="85">
        <f>SUM(D14)</f>
        <v>135500</v>
      </c>
      <c r="E15" s="71"/>
      <c r="F15" s="71"/>
      <c r="G15" s="71"/>
    </row>
    <row r="16" spans="1:7" ht="21.75" customHeight="1" x14ac:dyDescent="0.2">
      <c r="A16" s="73">
        <v>10</v>
      </c>
      <c r="B16" s="79" t="s">
        <v>63</v>
      </c>
      <c r="C16" s="77">
        <v>593103</v>
      </c>
      <c r="D16" s="77">
        <v>1644950</v>
      </c>
      <c r="E16" s="71"/>
      <c r="F16" s="71"/>
      <c r="G16" s="71"/>
    </row>
    <row r="17" spans="1:7" ht="19.5" customHeight="1" x14ac:dyDescent="0.2">
      <c r="A17" s="73">
        <v>11</v>
      </c>
      <c r="B17" s="83" t="s">
        <v>64</v>
      </c>
      <c r="C17" s="84">
        <f>SUM(C16)</f>
        <v>593103</v>
      </c>
      <c r="D17" s="84">
        <f>SUM(D16)</f>
        <v>1644950</v>
      </c>
      <c r="E17" s="71"/>
      <c r="F17" s="71"/>
      <c r="G17" s="71"/>
    </row>
    <row r="18" spans="1:7" ht="19.5" customHeight="1" x14ac:dyDescent="0.2">
      <c r="A18" s="73">
        <v>12</v>
      </c>
      <c r="B18" s="79" t="s">
        <v>65</v>
      </c>
      <c r="C18" s="77">
        <v>200000</v>
      </c>
      <c r="D18" s="77">
        <v>200000</v>
      </c>
      <c r="E18" s="71"/>
      <c r="F18" s="71"/>
      <c r="G18" s="71"/>
    </row>
    <row r="19" spans="1:7" ht="19.5" customHeight="1" x14ac:dyDescent="0.2">
      <c r="A19" s="73">
        <v>13</v>
      </c>
      <c r="B19" s="79" t="s">
        <v>66</v>
      </c>
      <c r="C19" s="77">
        <v>1000000</v>
      </c>
      <c r="D19" s="77">
        <v>1106380</v>
      </c>
      <c r="E19" s="71"/>
      <c r="F19" s="71"/>
      <c r="G19" s="71"/>
    </row>
    <row r="20" spans="1:7" ht="19.5" customHeight="1" x14ac:dyDescent="0.2">
      <c r="A20" s="73">
        <v>14</v>
      </c>
      <c r="B20" s="79" t="s">
        <v>67</v>
      </c>
      <c r="C20" s="77">
        <v>500</v>
      </c>
      <c r="D20" s="77">
        <v>500</v>
      </c>
      <c r="E20" s="71"/>
      <c r="F20" s="71"/>
      <c r="G20" s="71"/>
    </row>
    <row r="21" spans="1:7" ht="19.5" customHeight="1" x14ac:dyDescent="0.2">
      <c r="A21" s="73">
        <v>15</v>
      </c>
      <c r="B21" s="83" t="s">
        <v>68</v>
      </c>
      <c r="C21" s="84">
        <f>SUM(C19:C20)</f>
        <v>1000500</v>
      </c>
      <c r="D21" s="84">
        <f>SUM(D19:D20)</f>
        <v>1106880</v>
      </c>
      <c r="E21" s="71"/>
      <c r="F21" s="71"/>
      <c r="G21" s="71"/>
    </row>
    <row r="22" spans="1:7" ht="19.5" customHeight="1" x14ac:dyDescent="0.2">
      <c r="A22" s="73">
        <v>16</v>
      </c>
      <c r="B22" s="79" t="s">
        <v>69</v>
      </c>
      <c r="C22" s="77">
        <v>5000</v>
      </c>
      <c r="D22" s="77">
        <v>5000</v>
      </c>
      <c r="E22" s="71"/>
      <c r="F22" s="71"/>
      <c r="G22" s="71"/>
    </row>
    <row r="23" spans="1:7" ht="19.5" customHeight="1" x14ac:dyDescent="0.2">
      <c r="A23" s="73">
        <v>17</v>
      </c>
      <c r="B23" s="83" t="s">
        <v>70</v>
      </c>
      <c r="C23" s="84">
        <f>C21+C22+C18</f>
        <v>1205500</v>
      </c>
      <c r="D23" s="84">
        <f>D21+D22+D18</f>
        <v>1311880</v>
      </c>
      <c r="E23" s="71"/>
      <c r="F23" s="71"/>
      <c r="G23" s="71"/>
    </row>
    <row r="24" spans="1:7" ht="19.5" customHeight="1" x14ac:dyDescent="0.2">
      <c r="A24" s="73">
        <v>18</v>
      </c>
      <c r="B24" s="86" t="s">
        <v>71</v>
      </c>
      <c r="C24" s="77">
        <v>500</v>
      </c>
      <c r="D24" s="77">
        <v>500</v>
      </c>
      <c r="E24" s="71"/>
      <c r="F24" s="71"/>
      <c r="G24" s="71"/>
    </row>
    <row r="25" spans="1:7" ht="19.5" customHeight="1" x14ac:dyDescent="0.2">
      <c r="A25" s="73">
        <v>19</v>
      </c>
      <c r="B25" s="86" t="s">
        <v>72</v>
      </c>
      <c r="C25" s="77">
        <v>80000</v>
      </c>
      <c r="D25" s="77">
        <v>80000</v>
      </c>
      <c r="E25" s="71"/>
      <c r="F25" s="71"/>
      <c r="G25" s="71"/>
    </row>
    <row r="26" spans="1:7" ht="19.5" customHeight="1" x14ac:dyDescent="0.2">
      <c r="A26" s="73">
        <v>20</v>
      </c>
      <c r="B26" s="86" t="s">
        <v>73</v>
      </c>
      <c r="C26" s="77">
        <v>15000</v>
      </c>
      <c r="D26" s="77">
        <v>23000</v>
      </c>
      <c r="E26" s="71"/>
      <c r="F26" s="71"/>
      <c r="G26" s="71"/>
    </row>
    <row r="27" spans="1:7" ht="19.5" customHeight="1" x14ac:dyDescent="0.2">
      <c r="A27" s="73">
        <v>21</v>
      </c>
      <c r="B27" s="86" t="s">
        <v>74</v>
      </c>
      <c r="C27" s="77">
        <v>155000</v>
      </c>
      <c r="D27" s="77">
        <v>155000</v>
      </c>
      <c r="E27" s="71"/>
      <c r="F27" s="71"/>
      <c r="G27" s="71"/>
    </row>
    <row r="28" spans="1:7" ht="19.5" customHeight="1" x14ac:dyDescent="0.2">
      <c r="A28" s="73">
        <v>22</v>
      </c>
      <c r="B28" s="86" t="s">
        <v>75</v>
      </c>
      <c r="C28" s="77">
        <v>63500</v>
      </c>
      <c r="D28" s="77">
        <v>63500</v>
      </c>
      <c r="E28" s="71"/>
      <c r="F28" s="71"/>
      <c r="G28" s="71"/>
    </row>
    <row r="29" spans="1:7" ht="19.5" customHeight="1" x14ac:dyDescent="0.2">
      <c r="A29" s="73">
        <v>23</v>
      </c>
      <c r="B29" s="86" t="s">
        <v>76</v>
      </c>
      <c r="C29" s="77">
        <v>237362</v>
      </c>
      <c r="D29" s="77">
        <v>167362</v>
      </c>
      <c r="E29" s="71"/>
      <c r="F29" s="71"/>
      <c r="G29" s="71"/>
    </row>
    <row r="30" spans="1:7" ht="19.5" customHeight="1" x14ac:dyDescent="0.2">
      <c r="A30" s="73">
        <v>25</v>
      </c>
      <c r="B30" s="86" t="s">
        <v>77</v>
      </c>
      <c r="C30" s="77">
        <v>60000</v>
      </c>
      <c r="D30" s="77">
        <v>60000</v>
      </c>
      <c r="E30" s="71"/>
      <c r="F30" s="71"/>
      <c r="G30" s="71"/>
    </row>
    <row r="31" spans="1:7" ht="19.5" customHeight="1" x14ac:dyDescent="0.2">
      <c r="A31" s="73">
        <v>26</v>
      </c>
      <c r="B31" s="86" t="s">
        <v>78</v>
      </c>
      <c r="C31" s="77">
        <v>4000</v>
      </c>
      <c r="D31" s="77">
        <v>4000</v>
      </c>
      <c r="E31" s="71"/>
      <c r="F31" s="71"/>
      <c r="G31" s="71"/>
    </row>
    <row r="32" spans="1:7" ht="19.5" customHeight="1" x14ac:dyDescent="0.2">
      <c r="A32" s="73">
        <v>27</v>
      </c>
      <c r="B32" s="87" t="s">
        <v>79</v>
      </c>
      <c r="C32" s="88">
        <f>SUM(C24:C31)</f>
        <v>615362</v>
      </c>
      <c r="D32" s="88">
        <f>SUM(D24:D31)</f>
        <v>553362</v>
      </c>
      <c r="E32" s="71"/>
      <c r="F32" s="71"/>
      <c r="G32" s="71"/>
    </row>
    <row r="33" spans="1:7" ht="19.5" customHeight="1" x14ac:dyDescent="0.2">
      <c r="A33" s="73">
        <v>28</v>
      </c>
      <c r="B33" s="86" t="s">
        <v>80</v>
      </c>
      <c r="C33" s="77">
        <v>20000</v>
      </c>
      <c r="D33" s="77">
        <v>20000</v>
      </c>
      <c r="E33" s="71"/>
      <c r="F33" s="71"/>
      <c r="G33" s="71"/>
    </row>
    <row r="34" spans="1:7" ht="19.5" customHeight="1" x14ac:dyDescent="0.2">
      <c r="A34" s="73">
        <v>29</v>
      </c>
      <c r="B34" s="86" t="s">
        <v>81</v>
      </c>
      <c r="C34" s="77">
        <v>100</v>
      </c>
      <c r="D34" s="77">
        <v>100</v>
      </c>
      <c r="E34" s="71"/>
      <c r="F34" s="71"/>
      <c r="G34" s="71"/>
    </row>
    <row r="35" spans="1:7" ht="19.5" customHeight="1" x14ac:dyDescent="0.2">
      <c r="A35" s="73">
        <v>30</v>
      </c>
      <c r="B35" s="86" t="s">
        <v>82</v>
      </c>
      <c r="C35" s="77">
        <v>400</v>
      </c>
      <c r="D35" s="77">
        <v>400</v>
      </c>
      <c r="E35" s="71"/>
      <c r="F35" s="71"/>
      <c r="G35" s="71"/>
    </row>
    <row r="36" spans="1:7" ht="19.5" customHeight="1" x14ac:dyDescent="0.2">
      <c r="A36" s="73">
        <v>31</v>
      </c>
      <c r="B36" s="83" t="s">
        <v>83</v>
      </c>
      <c r="C36" s="84">
        <f>C33+C34+C35</f>
        <v>20500</v>
      </c>
      <c r="D36" s="84">
        <f>D33+D34+D35</f>
        <v>20500</v>
      </c>
      <c r="E36" s="71"/>
      <c r="F36" s="71"/>
      <c r="G36" s="71"/>
    </row>
    <row r="37" spans="1:7" ht="29.25" customHeight="1" x14ac:dyDescent="0.2">
      <c r="A37" s="73">
        <v>32</v>
      </c>
      <c r="B37" s="79" t="s">
        <v>84</v>
      </c>
      <c r="C37" s="77">
        <v>500</v>
      </c>
      <c r="D37" s="77">
        <v>500</v>
      </c>
      <c r="E37" s="71"/>
      <c r="F37" s="71"/>
      <c r="G37" s="71"/>
    </row>
    <row r="38" spans="1:7" ht="29.25" customHeight="1" x14ac:dyDescent="0.2">
      <c r="A38" s="73">
        <v>33</v>
      </c>
      <c r="B38" s="79" t="s">
        <v>85</v>
      </c>
      <c r="C38" s="77">
        <v>22740</v>
      </c>
      <c r="D38" s="77">
        <v>22740</v>
      </c>
      <c r="E38" s="71"/>
      <c r="F38" s="71"/>
      <c r="G38" s="71"/>
    </row>
    <row r="39" spans="1:7" ht="19.5" customHeight="1" x14ac:dyDescent="0.2">
      <c r="A39" s="73">
        <v>34</v>
      </c>
      <c r="B39" s="83" t="s">
        <v>86</v>
      </c>
      <c r="C39" s="84">
        <f>SUM(C37:C37)+C38</f>
        <v>23240</v>
      </c>
      <c r="D39" s="84">
        <f>SUM(D37:D37)+D38</f>
        <v>23240</v>
      </c>
    </row>
    <row r="40" spans="1:7" ht="29.25" customHeight="1" x14ac:dyDescent="0.2">
      <c r="A40" s="73">
        <v>35</v>
      </c>
      <c r="B40" s="79" t="s">
        <v>87</v>
      </c>
      <c r="C40" s="77">
        <v>1300</v>
      </c>
      <c r="D40" s="77">
        <v>1300</v>
      </c>
    </row>
    <row r="41" spans="1:7" ht="24" customHeight="1" x14ac:dyDescent="0.2">
      <c r="A41" s="73">
        <v>36</v>
      </c>
      <c r="B41" s="79" t="s">
        <v>88</v>
      </c>
      <c r="C41" s="77">
        <v>500</v>
      </c>
      <c r="D41" s="77">
        <v>500</v>
      </c>
    </row>
    <row r="42" spans="1:7" ht="19.5" customHeight="1" x14ac:dyDescent="0.2">
      <c r="A42" s="73">
        <v>37</v>
      </c>
      <c r="B42" s="83" t="s">
        <v>89</v>
      </c>
      <c r="C42" s="84">
        <f>SUM(C40:C40)+C41</f>
        <v>1800</v>
      </c>
      <c r="D42" s="84">
        <f>SUM(D40:D40)+D41</f>
        <v>1800</v>
      </c>
    </row>
    <row r="43" spans="1:7" ht="19.5" customHeight="1" x14ac:dyDescent="0.2">
      <c r="A43" s="73">
        <v>38</v>
      </c>
      <c r="B43" s="87" t="s">
        <v>90</v>
      </c>
      <c r="C43" s="88">
        <f>C13+C17+C23+C32+C36+C39+C42+C15</f>
        <v>4294782</v>
      </c>
      <c r="D43" s="88">
        <f>D13+D17+D23+D32+D36+D39+D42+D15</f>
        <v>5393846</v>
      </c>
    </row>
    <row r="44" spans="1:7" ht="19.5" customHeight="1" x14ac:dyDescent="0.2">
      <c r="A44" s="73">
        <v>39</v>
      </c>
      <c r="B44" s="89" t="s">
        <v>91</v>
      </c>
      <c r="C44" s="88"/>
      <c r="D44" s="90">
        <v>24177</v>
      </c>
    </row>
    <row r="45" spans="1:7" ht="21.75" customHeight="1" x14ac:dyDescent="0.2">
      <c r="A45" s="73">
        <v>40</v>
      </c>
      <c r="B45" s="91" t="s">
        <v>92</v>
      </c>
      <c r="C45" s="77">
        <v>2381617</v>
      </c>
      <c r="D45" s="77">
        <v>2381614</v>
      </c>
    </row>
    <row r="46" spans="1:7" ht="21.75" customHeight="1" x14ac:dyDescent="0.2">
      <c r="A46" s="73">
        <v>41</v>
      </c>
      <c r="B46" s="91" t="s">
        <v>93</v>
      </c>
      <c r="C46" s="77">
        <v>300000</v>
      </c>
      <c r="D46" s="77">
        <v>300000</v>
      </c>
    </row>
    <row r="47" spans="1:7" ht="21.75" customHeight="1" x14ac:dyDescent="0.2">
      <c r="A47" s="73">
        <v>42</v>
      </c>
      <c r="B47" s="91" t="s">
        <v>94</v>
      </c>
      <c r="C47" s="77">
        <v>250000</v>
      </c>
      <c r="D47" s="77">
        <v>250000</v>
      </c>
    </row>
    <row r="48" spans="1:7" ht="21.75" customHeight="1" x14ac:dyDescent="0.2">
      <c r="A48" s="73">
        <v>43</v>
      </c>
      <c r="B48" s="331" t="s">
        <v>302</v>
      </c>
      <c r="C48" s="77"/>
      <c r="D48" s="77">
        <v>800000</v>
      </c>
    </row>
    <row r="49" spans="1:5" ht="21.75" customHeight="1" x14ac:dyDescent="0.2">
      <c r="A49" s="73">
        <v>44</v>
      </c>
      <c r="B49" s="92" t="s">
        <v>275</v>
      </c>
      <c r="C49" s="93">
        <f>C45+C47+C46</f>
        <v>2931617</v>
      </c>
      <c r="D49" s="93">
        <f>D45+D47+D46+D44+D48</f>
        <v>3755791</v>
      </c>
    </row>
    <row r="50" spans="1:5" ht="27" customHeight="1" x14ac:dyDescent="0.2">
      <c r="A50" s="73">
        <v>45</v>
      </c>
      <c r="B50" s="94" t="s">
        <v>274</v>
      </c>
      <c r="C50" s="95">
        <f>C43+C49</f>
        <v>7226399</v>
      </c>
      <c r="D50" s="95">
        <f>D43+D49</f>
        <v>9149637</v>
      </c>
    </row>
    <row r="51" spans="1:5" ht="12" customHeight="1" x14ac:dyDescent="0.2">
      <c r="C51" s="96"/>
      <c r="E51" s="66" t="s">
        <v>27</v>
      </c>
    </row>
  </sheetData>
  <mergeCells count="1">
    <mergeCell ref="A3:B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FA20-DB3A-4227-A2D8-3B4CC14AF10C}">
  <dimension ref="A1:AE93"/>
  <sheetViews>
    <sheetView view="pageBreakPreview" topLeftCell="A69" zoomScaleNormal="100" zoomScaleSheetLayoutView="100" workbookViewId="0">
      <selection activeCell="B89" sqref="B89"/>
    </sheetView>
  </sheetViews>
  <sheetFormatPr defaultRowHeight="12.75" x14ac:dyDescent="0.2"/>
  <cols>
    <col min="1" max="1" width="9.140625" style="66" customWidth="1"/>
    <col min="2" max="2" width="87.5703125" style="66" customWidth="1"/>
    <col min="3" max="3" width="23.7109375" style="66" customWidth="1"/>
    <col min="4" max="4" width="19" style="66" customWidth="1"/>
    <col min="5" max="5" width="8.7109375" style="66" customWidth="1"/>
    <col min="6" max="19" width="2.7109375" style="66" customWidth="1"/>
    <col min="20" max="20" width="29.5703125" style="66" customWidth="1"/>
    <col min="21" max="23" width="2.7109375" style="66" customWidth="1"/>
    <col min="24" max="24" width="21" style="66" customWidth="1"/>
    <col min="25" max="26" width="2.7109375" style="66" customWidth="1"/>
    <col min="27" max="16384" width="9.140625" style="66"/>
  </cols>
  <sheetData>
    <row r="1" spans="1:31" x14ac:dyDescent="0.2">
      <c r="C1" s="67" t="s">
        <v>269</v>
      </c>
      <c r="D1" s="67"/>
      <c r="E1" s="67"/>
    </row>
    <row r="2" spans="1:31" ht="21" customHeight="1" x14ac:dyDescent="0.2">
      <c r="A2" s="356" t="s">
        <v>95</v>
      </c>
      <c r="B2" s="35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/>
      <c r="Y2"/>
      <c r="Z2"/>
      <c r="AA2"/>
      <c r="AB2"/>
      <c r="AC2"/>
      <c r="AD2"/>
      <c r="AE2"/>
    </row>
    <row r="3" spans="1:31" ht="25.5" customHeight="1" x14ac:dyDescent="0.2">
      <c r="A3" s="355" t="s">
        <v>96</v>
      </c>
      <c r="B3" s="355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/>
      <c r="Y3"/>
      <c r="Z3"/>
      <c r="AA3"/>
      <c r="AB3"/>
      <c r="AC3"/>
      <c r="AD3"/>
      <c r="AE3"/>
    </row>
    <row r="4" spans="1:31" ht="19.5" customHeight="1" x14ac:dyDescent="0.25">
      <c r="A4" s="71"/>
      <c r="B4" s="99"/>
      <c r="D4" s="100" t="s">
        <v>2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/>
      <c r="Y4"/>
      <c r="Z4"/>
      <c r="AA4"/>
      <c r="AB4"/>
      <c r="AC4"/>
      <c r="AD4"/>
      <c r="AE4"/>
    </row>
    <row r="5" spans="1:31" ht="44.25" customHeight="1" x14ac:dyDescent="0.2">
      <c r="A5" s="73" t="s">
        <v>50</v>
      </c>
      <c r="B5" s="73" t="s">
        <v>51</v>
      </c>
      <c r="C5" s="74" t="s">
        <v>5</v>
      </c>
      <c r="D5" s="75" t="s">
        <v>6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/>
      <c r="Y5"/>
      <c r="Z5"/>
      <c r="AA5"/>
      <c r="AB5"/>
      <c r="AC5"/>
      <c r="AD5"/>
      <c r="AE5"/>
    </row>
    <row r="6" spans="1:31" ht="17.25" customHeight="1" x14ac:dyDescent="0.2">
      <c r="A6" s="103">
        <v>1</v>
      </c>
      <c r="B6" s="104" t="s">
        <v>97</v>
      </c>
      <c r="C6" s="85">
        <v>140400</v>
      </c>
      <c r="D6" s="85">
        <v>157400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/>
      <c r="Y6"/>
      <c r="Z6"/>
      <c r="AA6"/>
      <c r="AB6"/>
      <c r="AC6"/>
      <c r="AD6"/>
      <c r="AE6"/>
    </row>
    <row r="7" spans="1:31" s="78" customFormat="1" ht="20.25" customHeight="1" x14ac:dyDescent="0.2">
      <c r="A7" s="103">
        <v>2</v>
      </c>
      <c r="B7" s="104" t="s">
        <v>98</v>
      </c>
      <c r="C7" s="85">
        <v>14100</v>
      </c>
      <c r="D7" s="85">
        <v>16100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</row>
    <row r="8" spans="1:31" ht="15.75" customHeight="1" x14ac:dyDescent="0.2">
      <c r="A8" s="103">
        <v>3</v>
      </c>
      <c r="B8" s="76" t="s">
        <v>99</v>
      </c>
      <c r="C8" s="77">
        <v>600</v>
      </c>
      <c r="D8" s="77">
        <v>600</v>
      </c>
      <c r="E8" s="106"/>
      <c r="F8" s="106"/>
      <c r="G8" s="106"/>
      <c r="H8" s="106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/>
      <c r="Y8"/>
      <c r="Z8"/>
      <c r="AA8" s="357"/>
      <c r="AB8" s="357"/>
      <c r="AC8" s="357"/>
      <c r="AD8" s="357"/>
    </row>
    <row r="9" spans="1:31" ht="19.5" customHeight="1" x14ac:dyDescent="0.2">
      <c r="A9" s="103">
        <v>4</v>
      </c>
      <c r="B9" s="76" t="s">
        <v>100</v>
      </c>
      <c r="C9" s="77">
        <v>3000</v>
      </c>
      <c r="D9" s="77">
        <v>5000</v>
      </c>
      <c r="E9" s="106"/>
      <c r="F9" s="106"/>
      <c r="G9" s="108"/>
      <c r="H9" s="106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/>
      <c r="Y9"/>
      <c r="Z9"/>
    </row>
    <row r="10" spans="1:31" ht="19.5" customHeight="1" x14ac:dyDescent="0.2">
      <c r="A10" s="103">
        <v>5</v>
      </c>
      <c r="B10" s="104" t="s">
        <v>101</v>
      </c>
      <c r="C10" s="85">
        <f>C8+C9</f>
        <v>3600</v>
      </c>
      <c r="D10" s="85">
        <f>D8+D9</f>
        <v>5600</v>
      </c>
      <c r="E10" s="109"/>
      <c r="F10" s="109"/>
      <c r="G10" s="109"/>
      <c r="H10" s="109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/>
      <c r="Y10"/>
      <c r="Z10"/>
      <c r="AA10"/>
      <c r="AB10"/>
      <c r="AC10"/>
      <c r="AD10"/>
      <c r="AE10"/>
    </row>
    <row r="11" spans="1:31" ht="19.5" customHeight="1" x14ac:dyDescent="0.2">
      <c r="A11" s="103">
        <v>6</v>
      </c>
      <c r="B11" s="76" t="s">
        <v>102</v>
      </c>
      <c r="C11" s="77">
        <v>2000</v>
      </c>
      <c r="D11" s="77">
        <v>5200</v>
      </c>
      <c r="E11" s="106"/>
      <c r="F11" s="106"/>
      <c r="G11" s="106"/>
      <c r="H11" s="106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/>
      <c r="Y11"/>
      <c r="Z11"/>
      <c r="AA11"/>
      <c r="AB11"/>
      <c r="AC11"/>
      <c r="AD11"/>
      <c r="AE11"/>
    </row>
    <row r="12" spans="1:31" ht="19.5" customHeight="1" x14ac:dyDescent="0.2">
      <c r="A12" s="103">
        <v>7</v>
      </c>
      <c r="B12" s="76" t="s">
        <v>103</v>
      </c>
      <c r="C12" s="77">
        <v>4000</v>
      </c>
      <c r="D12" s="77">
        <v>4000</v>
      </c>
      <c r="E12" s="106"/>
      <c r="F12" s="106"/>
      <c r="G12" s="106"/>
      <c r="H12" s="106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/>
      <c r="Y12"/>
      <c r="Z12"/>
      <c r="AA12"/>
      <c r="AB12"/>
      <c r="AC12"/>
      <c r="AD12"/>
      <c r="AE12"/>
    </row>
    <row r="13" spans="1:31" ht="19.5" customHeight="1" x14ac:dyDescent="0.2">
      <c r="A13" s="103">
        <v>8</v>
      </c>
      <c r="B13" s="104" t="s">
        <v>104</v>
      </c>
      <c r="C13" s="85">
        <f>C11+C12</f>
        <v>6000</v>
      </c>
      <c r="D13" s="85">
        <f>D11+D12</f>
        <v>9200</v>
      </c>
      <c r="E13" s="109"/>
      <c r="F13" s="109"/>
      <c r="G13" s="109"/>
      <c r="H13" s="109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/>
      <c r="Y13"/>
      <c r="Z13"/>
      <c r="AA13"/>
      <c r="AB13"/>
      <c r="AC13"/>
      <c r="AD13"/>
      <c r="AE13"/>
    </row>
    <row r="14" spans="1:31" ht="19.5" customHeight="1" x14ac:dyDescent="0.2">
      <c r="A14" s="103">
        <v>9</v>
      </c>
      <c r="B14" s="76" t="s">
        <v>105</v>
      </c>
      <c r="C14" s="77">
        <v>100000</v>
      </c>
      <c r="D14" s="77">
        <v>84837</v>
      </c>
      <c r="E14" s="106"/>
      <c r="F14" s="106"/>
      <c r="G14" s="106"/>
      <c r="H14" s="106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/>
      <c r="Y14"/>
      <c r="Z14"/>
      <c r="AA14"/>
      <c r="AB14"/>
      <c r="AC14"/>
      <c r="AD14"/>
      <c r="AE14"/>
    </row>
    <row r="15" spans="1:31" ht="19.5" customHeight="1" x14ac:dyDescent="0.2">
      <c r="A15" s="103">
        <v>10</v>
      </c>
      <c r="B15" s="76" t="s">
        <v>106</v>
      </c>
      <c r="C15" s="77">
        <v>1000</v>
      </c>
      <c r="D15" s="77">
        <v>1000</v>
      </c>
      <c r="E15" s="106"/>
      <c r="F15" s="106"/>
      <c r="G15" s="106"/>
      <c r="H15" s="106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/>
      <c r="Y15"/>
      <c r="Z15"/>
      <c r="AA15"/>
      <c r="AB15"/>
      <c r="AC15"/>
      <c r="AD15"/>
      <c r="AE15"/>
    </row>
    <row r="16" spans="1:31" ht="19.5" customHeight="1" x14ac:dyDescent="0.2">
      <c r="A16" s="103">
        <v>11</v>
      </c>
      <c r="B16" s="76" t="s">
        <v>107</v>
      </c>
      <c r="C16" s="77">
        <v>42000</v>
      </c>
      <c r="D16" s="77">
        <v>42000</v>
      </c>
      <c r="E16" s="106"/>
      <c r="F16" s="106"/>
      <c r="G16" s="106"/>
      <c r="H16" s="106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/>
      <c r="Y16"/>
      <c r="Z16"/>
      <c r="AA16"/>
      <c r="AB16"/>
      <c r="AC16"/>
      <c r="AD16"/>
      <c r="AE16"/>
    </row>
    <row r="17" spans="1:31" ht="19.5" customHeight="1" x14ac:dyDescent="0.2">
      <c r="A17" s="103">
        <v>12</v>
      </c>
      <c r="B17" s="76" t="s">
        <v>108</v>
      </c>
      <c r="C17" s="77">
        <v>7000</v>
      </c>
      <c r="D17" s="77">
        <v>7000</v>
      </c>
      <c r="E17" s="106"/>
      <c r="F17" s="106"/>
      <c r="G17" s="106"/>
      <c r="H17" s="106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/>
      <c r="Y17"/>
      <c r="Z17"/>
      <c r="AA17"/>
      <c r="AB17"/>
      <c r="AC17"/>
      <c r="AD17"/>
      <c r="AE17"/>
    </row>
    <row r="18" spans="1:31" ht="19.5" customHeight="1" x14ac:dyDescent="0.2">
      <c r="A18" s="103">
        <v>13</v>
      </c>
      <c r="B18" s="110" t="s">
        <v>109</v>
      </c>
      <c r="C18" s="77">
        <v>15000</v>
      </c>
      <c r="D18" s="77">
        <v>23000</v>
      </c>
      <c r="E18" s="106"/>
      <c r="F18" s="106"/>
      <c r="G18" s="106"/>
      <c r="H18" s="106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/>
    </row>
    <row r="19" spans="1:31" ht="19.5" customHeight="1" x14ac:dyDescent="0.2">
      <c r="A19" s="103">
        <v>14</v>
      </c>
      <c r="B19" s="111" t="s">
        <v>110</v>
      </c>
      <c r="C19" s="112">
        <v>5000</v>
      </c>
      <c r="D19" s="112">
        <v>40000</v>
      </c>
      <c r="E19" s="113"/>
      <c r="F19" s="113"/>
      <c r="G19" s="113"/>
      <c r="H19" s="113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/>
    </row>
    <row r="20" spans="1:31" ht="19.5" customHeight="1" x14ac:dyDescent="0.2">
      <c r="A20" s="103">
        <v>15</v>
      </c>
      <c r="B20" s="76" t="s">
        <v>111</v>
      </c>
      <c r="C20" s="77">
        <v>136000</v>
      </c>
      <c r="D20" s="77">
        <v>71000</v>
      </c>
      <c r="E20" s="106"/>
      <c r="F20" s="106"/>
      <c r="G20" s="106"/>
      <c r="H20" s="106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/>
    </row>
    <row r="21" spans="1:31" ht="19.5" customHeight="1" x14ac:dyDescent="0.2">
      <c r="A21" s="103">
        <v>16</v>
      </c>
      <c r="B21" s="104" t="s">
        <v>112</v>
      </c>
      <c r="C21" s="85">
        <f>C14+C16+C17+C18+C19+C20+C15</f>
        <v>306000</v>
      </c>
      <c r="D21" s="85">
        <f>D14+D16+D17+D18+D19+D20+D15</f>
        <v>268837</v>
      </c>
      <c r="E21" s="109"/>
      <c r="F21" s="109"/>
      <c r="G21" s="109"/>
      <c r="H21" s="109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</row>
    <row r="22" spans="1:31" ht="19.5" customHeight="1" x14ac:dyDescent="0.2">
      <c r="A22" s="103">
        <v>17</v>
      </c>
      <c r="B22" s="76" t="s">
        <v>113</v>
      </c>
      <c r="C22" s="77">
        <v>3000</v>
      </c>
      <c r="D22" s="77">
        <v>3000</v>
      </c>
      <c r="E22" s="106"/>
      <c r="F22" s="106"/>
      <c r="G22" s="106"/>
      <c r="H22" s="106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/>
    </row>
    <row r="23" spans="1:31" ht="19.5" customHeight="1" x14ac:dyDescent="0.2">
      <c r="A23" s="103">
        <v>18</v>
      </c>
      <c r="B23" s="76" t="s">
        <v>114</v>
      </c>
      <c r="C23" s="77">
        <v>7000</v>
      </c>
      <c r="D23" s="77">
        <v>7000</v>
      </c>
      <c r="E23" s="106"/>
      <c r="F23" s="106"/>
      <c r="G23" s="106"/>
      <c r="H23" s="106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/>
    </row>
    <row r="24" spans="1:31" ht="19.5" customHeight="1" x14ac:dyDescent="0.2">
      <c r="A24" s="103">
        <v>19</v>
      </c>
      <c r="B24" s="104" t="s">
        <v>115</v>
      </c>
      <c r="C24" s="85">
        <f>C22+C23</f>
        <v>10000</v>
      </c>
      <c r="D24" s="85">
        <f>D22+D23</f>
        <v>10000</v>
      </c>
      <c r="E24" s="109"/>
      <c r="F24" s="109"/>
      <c r="G24" s="109"/>
      <c r="H24" s="109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/>
    </row>
    <row r="25" spans="1:31" ht="19.5" customHeight="1" x14ac:dyDescent="0.2">
      <c r="A25" s="103">
        <v>20</v>
      </c>
      <c r="B25" s="76" t="s">
        <v>116</v>
      </c>
      <c r="C25" s="77">
        <v>257862</v>
      </c>
      <c r="D25" s="77">
        <v>53419</v>
      </c>
      <c r="E25" s="106"/>
      <c r="F25" s="106"/>
      <c r="G25" s="106"/>
      <c r="H25" s="106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/>
    </row>
    <row r="26" spans="1:31" ht="19.5" customHeight="1" x14ac:dyDescent="0.2">
      <c r="A26" s="103">
        <v>21</v>
      </c>
      <c r="B26" s="76" t="s">
        <v>117</v>
      </c>
      <c r="C26" s="77">
        <v>50000</v>
      </c>
      <c r="D26" s="77">
        <v>170000</v>
      </c>
      <c r="E26" s="106"/>
      <c r="F26" s="106"/>
      <c r="G26" s="106"/>
      <c r="H26" s="106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/>
    </row>
    <row r="27" spans="1:31" ht="19.5" customHeight="1" x14ac:dyDescent="0.25">
      <c r="A27" s="103">
        <v>22</v>
      </c>
      <c r="B27" s="115" t="s">
        <v>118</v>
      </c>
      <c r="C27" s="77">
        <v>55000</v>
      </c>
      <c r="D27" s="77">
        <v>55000</v>
      </c>
      <c r="E27" s="106"/>
      <c r="F27" s="106"/>
      <c r="G27" s="106"/>
      <c r="H27" s="106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/>
    </row>
    <row r="28" spans="1:31" ht="21" customHeight="1" x14ac:dyDescent="0.2">
      <c r="A28" s="103">
        <v>23</v>
      </c>
      <c r="B28" s="76" t="s">
        <v>119</v>
      </c>
      <c r="C28" s="77">
        <v>6000</v>
      </c>
      <c r="D28" s="77">
        <v>8004</v>
      </c>
      <c r="E28" s="106"/>
      <c r="F28" s="106"/>
      <c r="G28" s="106"/>
      <c r="H28" s="106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/>
    </row>
    <row r="29" spans="1:31" ht="19.5" customHeight="1" x14ac:dyDescent="0.2">
      <c r="A29" s="103">
        <v>24</v>
      </c>
      <c r="B29" s="104" t="s">
        <v>120</v>
      </c>
      <c r="C29" s="85">
        <f>C25+C26+C27+C28</f>
        <v>368862</v>
      </c>
      <c r="D29" s="85">
        <f>D25+D26+D27+D28</f>
        <v>286423</v>
      </c>
      <c r="E29" s="109"/>
      <c r="F29" s="109"/>
      <c r="G29" s="109"/>
      <c r="H29" s="109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/>
    </row>
    <row r="30" spans="1:31" ht="19.5" customHeight="1" x14ac:dyDescent="0.2">
      <c r="A30" s="103">
        <v>25</v>
      </c>
      <c r="B30" s="104" t="s">
        <v>121</v>
      </c>
      <c r="C30" s="85">
        <f>C29+C24+C21+C13+C10</f>
        <v>694462</v>
      </c>
      <c r="D30" s="85">
        <f>D29+D24+D21+D13+D10</f>
        <v>580060</v>
      </c>
      <c r="E30" s="109"/>
      <c r="F30" s="109"/>
      <c r="G30" s="109"/>
      <c r="H30" s="109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/>
    </row>
    <row r="31" spans="1:31" ht="19.5" customHeight="1" x14ac:dyDescent="0.2">
      <c r="A31" s="103">
        <v>26</v>
      </c>
      <c r="B31" s="76" t="s">
        <v>122</v>
      </c>
      <c r="C31" s="77">
        <v>200</v>
      </c>
      <c r="D31" s="77">
        <v>200</v>
      </c>
      <c r="E31" s="109"/>
      <c r="F31" s="109"/>
      <c r="G31" s="109"/>
      <c r="H31" s="109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/>
    </row>
    <row r="32" spans="1:31" ht="19.5" customHeight="1" x14ac:dyDescent="0.2">
      <c r="A32" s="103">
        <v>27</v>
      </c>
      <c r="B32" s="76" t="s">
        <v>123</v>
      </c>
      <c r="C32" s="77">
        <v>2500</v>
      </c>
      <c r="D32" s="77">
        <v>2500</v>
      </c>
      <c r="E32" s="109"/>
      <c r="F32" s="109"/>
      <c r="G32" s="109"/>
      <c r="H32" s="109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/>
    </row>
    <row r="33" spans="1:23" ht="19.5" customHeight="1" x14ac:dyDescent="0.2">
      <c r="A33" s="103">
        <v>28</v>
      </c>
      <c r="B33" s="116" t="s">
        <v>124</v>
      </c>
      <c r="C33" s="77"/>
      <c r="D33" s="77"/>
      <c r="E33" s="117"/>
      <c r="F33" s="117"/>
      <c r="G33" s="117"/>
      <c r="H33" s="117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</row>
    <row r="34" spans="1:23" ht="19.5" customHeight="1" x14ac:dyDescent="0.2">
      <c r="A34" s="103">
        <v>29</v>
      </c>
      <c r="B34" s="119" t="s">
        <v>125</v>
      </c>
      <c r="C34" s="77">
        <v>4000</v>
      </c>
      <c r="D34" s="77">
        <v>4000</v>
      </c>
      <c r="E34" s="120"/>
      <c r="F34" s="120"/>
      <c r="G34" s="120"/>
      <c r="H34" s="120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</row>
    <row r="35" spans="1:23" ht="30.75" customHeight="1" x14ac:dyDescent="0.2">
      <c r="A35" s="103">
        <v>30</v>
      </c>
      <c r="B35" s="119" t="s">
        <v>126</v>
      </c>
      <c r="C35" s="77">
        <v>8500</v>
      </c>
      <c r="D35" s="77">
        <v>8500</v>
      </c>
      <c r="E35" s="122"/>
      <c r="F35" s="122"/>
      <c r="G35" s="122"/>
      <c r="H35" s="122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</row>
    <row r="36" spans="1:23" ht="19.5" customHeight="1" x14ac:dyDescent="0.2">
      <c r="A36" s="103">
        <v>31</v>
      </c>
      <c r="B36" s="124" t="s">
        <v>127</v>
      </c>
      <c r="C36" s="125">
        <v>2000</v>
      </c>
      <c r="D36" s="125">
        <v>2000</v>
      </c>
      <c r="E36" s="122"/>
      <c r="F36" s="122"/>
      <c r="G36" s="122"/>
      <c r="H36" s="122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</row>
    <row r="37" spans="1:23" ht="19.5" customHeight="1" x14ac:dyDescent="0.2">
      <c r="A37" s="103">
        <v>32</v>
      </c>
      <c r="B37" s="116" t="s">
        <v>128</v>
      </c>
      <c r="C37" s="125"/>
      <c r="D37" s="125"/>
      <c r="E37" s="122"/>
      <c r="F37" s="122"/>
      <c r="G37" s="122"/>
      <c r="H37" s="122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</row>
    <row r="38" spans="1:23" ht="19.5" customHeight="1" x14ac:dyDescent="0.2">
      <c r="A38" s="103">
        <v>33</v>
      </c>
      <c r="B38" s="119" t="s">
        <v>129</v>
      </c>
      <c r="C38" s="126">
        <v>2400</v>
      </c>
      <c r="D38" s="126">
        <v>2400</v>
      </c>
      <c r="E38" s="122"/>
      <c r="F38" s="122"/>
      <c r="G38" s="122"/>
      <c r="H38" s="122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</row>
    <row r="39" spans="1:23" ht="19.5" customHeight="1" x14ac:dyDescent="0.2">
      <c r="A39" s="103">
        <v>34</v>
      </c>
      <c r="B39" s="119" t="s">
        <v>130</v>
      </c>
      <c r="C39" s="126">
        <v>6500</v>
      </c>
      <c r="D39" s="126">
        <v>6500</v>
      </c>
      <c r="E39" s="122"/>
      <c r="F39" s="122"/>
      <c r="G39" s="122"/>
      <c r="H39" s="122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</row>
    <row r="40" spans="1:23" ht="19.5" customHeight="1" x14ac:dyDescent="0.2">
      <c r="A40" s="103">
        <v>35</v>
      </c>
      <c r="B40" s="119" t="s">
        <v>131</v>
      </c>
      <c r="C40" s="126">
        <v>400</v>
      </c>
      <c r="D40" s="126">
        <v>400</v>
      </c>
      <c r="E40" s="122"/>
      <c r="F40" s="122"/>
      <c r="G40" s="122"/>
      <c r="H40" s="122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</row>
    <row r="41" spans="1:23" ht="24" customHeight="1" x14ac:dyDescent="0.2">
      <c r="A41" s="103">
        <v>36</v>
      </c>
      <c r="B41" s="127" t="s">
        <v>132</v>
      </c>
      <c r="C41" s="128">
        <f>C31+C32+C34+C35+C36+C38+C39+C40</f>
        <v>26500</v>
      </c>
      <c r="D41" s="128">
        <f>D31+D32+D34+D35+D36+D38+D39+D40</f>
        <v>26500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</row>
    <row r="42" spans="1:23" ht="19.5" customHeight="1" x14ac:dyDescent="0.2">
      <c r="A42" s="103">
        <v>37</v>
      </c>
      <c r="B42" s="127" t="s">
        <v>133</v>
      </c>
      <c r="C42" s="128">
        <v>7000</v>
      </c>
      <c r="D42" s="128">
        <v>12000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</row>
    <row r="43" spans="1:23" ht="19.5" customHeight="1" x14ac:dyDescent="0.2">
      <c r="A43" s="103">
        <v>38</v>
      </c>
      <c r="B43" s="127" t="s">
        <v>134</v>
      </c>
      <c r="C43" s="128">
        <v>158262</v>
      </c>
      <c r="D43" s="128">
        <v>158262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</row>
    <row r="44" spans="1:23" ht="33.75" customHeight="1" x14ac:dyDescent="0.2">
      <c r="A44" s="103">
        <v>39</v>
      </c>
      <c r="B44" s="127" t="s">
        <v>135</v>
      </c>
      <c r="C44" s="128">
        <v>1172663</v>
      </c>
      <c r="D44" s="128">
        <v>1172663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</row>
    <row r="45" spans="1:23" ht="19.5" customHeight="1" x14ac:dyDescent="0.2">
      <c r="A45" s="103">
        <v>40</v>
      </c>
      <c r="B45" s="127" t="s">
        <v>136</v>
      </c>
      <c r="C45" s="128">
        <v>309829</v>
      </c>
      <c r="D45" s="130">
        <v>340514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</row>
    <row r="46" spans="1:23" ht="19.5" customHeight="1" x14ac:dyDescent="0.2">
      <c r="A46" s="103"/>
      <c r="B46" s="131" t="s">
        <v>137</v>
      </c>
      <c r="C46" s="126">
        <v>259949</v>
      </c>
      <c r="D46" s="132">
        <v>259949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</row>
    <row r="47" spans="1:23" ht="19.5" customHeight="1" x14ac:dyDescent="0.2">
      <c r="A47" s="103"/>
      <c r="B47" s="131" t="s">
        <v>138</v>
      </c>
      <c r="C47" s="126">
        <v>1500</v>
      </c>
      <c r="D47" s="132">
        <v>900</v>
      </c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</row>
    <row r="48" spans="1:23" ht="19.5" customHeight="1" x14ac:dyDescent="0.2">
      <c r="A48" s="103"/>
      <c r="B48" s="131" t="s">
        <v>139</v>
      </c>
      <c r="C48" s="126">
        <v>1500</v>
      </c>
      <c r="D48" s="132">
        <v>2200</v>
      </c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</row>
    <row r="49" spans="1:23" ht="19.5" customHeight="1" x14ac:dyDescent="0.2">
      <c r="A49" s="103"/>
      <c r="B49" s="131" t="s">
        <v>140</v>
      </c>
      <c r="C49" s="126">
        <v>500</v>
      </c>
      <c r="D49" s="132">
        <v>500</v>
      </c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</row>
    <row r="50" spans="1:23" ht="19.5" customHeight="1" x14ac:dyDescent="0.2">
      <c r="A50" s="103"/>
      <c r="B50" s="131" t="s">
        <v>141</v>
      </c>
      <c r="C50" s="126">
        <v>3500</v>
      </c>
      <c r="D50" s="132">
        <v>3500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</row>
    <row r="51" spans="1:23" ht="19.5" customHeight="1" x14ac:dyDescent="0.2">
      <c r="A51" s="103"/>
      <c r="B51" s="131" t="s">
        <v>142</v>
      </c>
      <c r="C51" s="126">
        <v>1000</v>
      </c>
      <c r="D51" s="132">
        <v>1000</v>
      </c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</row>
    <row r="52" spans="1:23" ht="19.5" hidden="1" customHeight="1" x14ac:dyDescent="0.2">
      <c r="A52" s="103"/>
      <c r="B52" s="131"/>
      <c r="C52" s="126"/>
      <c r="D52" s="132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</row>
    <row r="53" spans="1:23" ht="19.5" customHeight="1" x14ac:dyDescent="0.2">
      <c r="A53" s="103"/>
      <c r="B53" s="131" t="s">
        <v>143</v>
      </c>
      <c r="C53" s="126">
        <v>880</v>
      </c>
      <c r="D53" s="132">
        <v>880</v>
      </c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</row>
    <row r="54" spans="1:23" ht="19.5" customHeight="1" x14ac:dyDescent="0.2">
      <c r="A54" s="103"/>
      <c r="B54" s="131" t="s">
        <v>144</v>
      </c>
      <c r="C54" s="126">
        <v>300</v>
      </c>
      <c r="D54" s="132">
        <v>300</v>
      </c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</row>
    <row r="55" spans="1:23" ht="19.5" customHeight="1" x14ac:dyDescent="0.2">
      <c r="A55" s="103"/>
      <c r="B55" s="133" t="s">
        <v>145</v>
      </c>
      <c r="C55" s="126">
        <v>1000</v>
      </c>
      <c r="D55" s="132">
        <v>1000</v>
      </c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</row>
    <row r="56" spans="1:23" ht="19.5" customHeight="1" x14ac:dyDescent="0.2">
      <c r="A56" s="103"/>
      <c r="B56" s="131" t="s">
        <v>146</v>
      </c>
      <c r="C56" s="126">
        <v>1500</v>
      </c>
      <c r="D56" s="132">
        <v>1500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</row>
    <row r="57" spans="1:23" ht="19.5" customHeight="1" x14ac:dyDescent="0.2">
      <c r="A57" s="103"/>
      <c r="B57" s="131" t="s">
        <v>147</v>
      </c>
      <c r="C57" s="126">
        <v>6500</v>
      </c>
      <c r="D57" s="132">
        <v>5650</v>
      </c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</row>
    <row r="58" spans="1:23" ht="19.5" customHeight="1" x14ac:dyDescent="0.2">
      <c r="A58" s="103"/>
      <c r="B58" s="131" t="s">
        <v>148</v>
      </c>
      <c r="C58" s="126"/>
      <c r="D58" s="132">
        <v>1500</v>
      </c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</row>
    <row r="59" spans="1:23" ht="19.5" customHeight="1" x14ac:dyDescent="0.2">
      <c r="A59" s="103"/>
      <c r="B59" s="131" t="s">
        <v>149</v>
      </c>
      <c r="C59" s="126"/>
      <c r="D59" s="132">
        <v>880</v>
      </c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</row>
    <row r="60" spans="1:23" ht="19.5" customHeight="1" x14ac:dyDescent="0.2">
      <c r="A60" s="103"/>
      <c r="B60" s="131" t="s">
        <v>150</v>
      </c>
      <c r="C60" s="126"/>
      <c r="D60" s="132">
        <v>600</v>
      </c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</row>
    <row r="61" spans="1:23" ht="19.5" customHeight="1" x14ac:dyDescent="0.2">
      <c r="A61" s="103"/>
      <c r="B61" s="131" t="s">
        <v>276</v>
      </c>
      <c r="C61" s="126"/>
      <c r="D61" s="132">
        <v>28455</v>
      </c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</row>
    <row r="62" spans="1:23" ht="19.5" customHeight="1" x14ac:dyDescent="0.2">
      <c r="A62" s="103"/>
      <c r="B62" s="134" t="s">
        <v>151</v>
      </c>
      <c r="C62" s="135">
        <v>31700</v>
      </c>
      <c r="D62" s="132">
        <v>31700</v>
      </c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</row>
    <row r="63" spans="1:23" ht="19.5" customHeight="1" x14ac:dyDescent="0.2">
      <c r="A63" s="103"/>
      <c r="B63" s="131" t="s">
        <v>152</v>
      </c>
      <c r="C63" s="126"/>
      <c r="D63" s="132">
        <v>10500</v>
      </c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</row>
    <row r="64" spans="1:23" ht="19.5" customHeight="1" x14ac:dyDescent="0.2">
      <c r="A64" s="103"/>
      <c r="B64" s="131" t="s">
        <v>153</v>
      </c>
      <c r="C64" s="126"/>
      <c r="D64" s="132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</row>
    <row r="65" spans="1:23" ht="19.5" customHeight="1" x14ac:dyDescent="0.2">
      <c r="A65" s="103"/>
      <c r="B65" s="131" t="s">
        <v>154</v>
      </c>
      <c r="C65" s="126"/>
      <c r="D65" s="132">
        <v>5500</v>
      </c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</row>
    <row r="66" spans="1:23" ht="19.5" customHeight="1" x14ac:dyDescent="0.2">
      <c r="A66" s="103"/>
      <c r="B66" s="131" t="s">
        <v>155</v>
      </c>
      <c r="C66" s="126"/>
      <c r="D66" s="132">
        <v>7500</v>
      </c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</row>
    <row r="67" spans="1:23" ht="19.5" customHeight="1" x14ac:dyDescent="0.2">
      <c r="A67" s="103"/>
      <c r="B67" s="131" t="s">
        <v>156</v>
      </c>
      <c r="C67" s="126"/>
      <c r="D67" s="132">
        <v>2000</v>
      </c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</row>
    <row r="68" spans="1:23" ht="19.5" customHeight="1" x14ac:dyDescent="0.2">
      <c r="A68" s="103"/>
      <c r="B68" s="131" t="s">
        <v>157</v>
      </c>
      <c r="C68" s="126"/>
      <c r="D68" s="132">
        <v>550</v>
      </c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</row>
    <row r="69" spans="1:23" ht="19.5" customHeight="1" x14ac:dyDescent="0.2">
      <c r="A69" s="103"/>
      <c r="B69" s="131" t="s">
        <v>158</v>
      </c>
      <c r="C69" s="126"/>
      <c r="D69" s="132">
        <v>550</v>
      </c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</row>
    <row r="70" spans="1:23" ht="19.5" customHeight="1" x14ac:dyDescent="0.2">
      <c r="A70" s="103"/>
      <c r="B70" s="131" t="s">
        <v>159</v>
      </c>
      <c r="C70" s="126"/>
      <c r="D70" s="132">
        <v>500</v>
      </c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</row>
    <row r="71" spans="1:23" ht="19.5" customHeight="1" x14ac:dyDescent="0.2">
      <c r="A71" s="103"/>
      <c r="B71" s="131" t="s">
        <v>160</v>
      </c>
      <c r="C71" s="126"/>
      <c r="D71" s="136">
        <v>300</v>
      </c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</row>
    <row r="72" spans="1:23" ht="19.5" customHeight="1" x14ac:dyDescent="0.2">
      <c r="A72" s="103"/>
      <c r="B72" s="131" t="s">
        <v>161</v>
      </c>
      <c r="C72" s="126"/>
      <c r="D72" s="132">
        <v>300</v>
      </c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</row>
    <row r="73" spans="1:23" ht="19.5" customHeight="1" x14ac:dyDescent="0.2">
      <c r="A73" s="103"/>
      <c r="B73" s="131" t="s">
        <v>162</v>
      </c>
      <c r="C73" s="126"/>
      <c r="D73" s="132">
        <v>2700</v>
      </c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</row>
    <row r="74" spans="1:23" ht="19.5" customHeight="1" x14ac:dyDescent="0.2">
      <c r="A74" s="103"/>
      <c r="B74" s="131" t="s">
        <v>163</v>
      </c>
      <c r="C74" s="126"/>
      <c r="D74" s="132">
        <v>700</v>
      </c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</row>
    <row r="75" spans="1:23" ht="19.5" customHeight="1" x14ac:dyDescent="0.2">
      <c r="A75" s="103"/>
      <c r="B75" s="131" t="s">
        <v>164</v>
      </c>
      <c r="C75" s="126"/>
      <c r="D75" s="132">
        <v>600</v>
      </c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</row>
    <row r="76" spans="1:23" ht="22.5" customHeight="1" x14ac:dyDescent="0.2">
      <c r="A76" s="103">
        <v>41</v>
      </c>
      <c r="B76" s="131" t="s">
        <v>165</v>
      </c>
      <c r="C76" s="126">
        <v>20500</v>
      </c>
      <c r="D76" s="126">
        <v>20500</v>
      </c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</row>
    <row r="77" spans="1:23" ht="19.5" customHeight="1" x14ac:dyDescent="0.2">
      <c r="A77" s="103">
        <v>42</v>
      </c>
      <c r="B77" s="131" t="s">
        <v>166</v>
      </c>
      <c r="C77" s="126">
        <v>1000</v>
      </c>
      <c r="D77" s="126">
        <v>1000</v>
      </c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</row>
    <row r="78" spans="1:23" ht="19.5" customHeight="1" x14ac:dyDescent="0.2">
      <c r="A78" s="103">
        <v>43</v>
      </c>
      <c r="B78" s="127" t="s">
        <v>167</v>
      </c>
      <c r="C78" s="128">
        <f>C77+C76+C44+C45+C43+C42</f>
        <v>1669254</v>
      </c>
      <c r="D78" s="128">
        <f>D77+D76+D44+D45+D43+D42</f>
        <v>1704939</v>
      </c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</row>
    <row r="79" spans="1:23" ht="19.5" customHeight="1" x14ac:dyDescent="0.2">
      <c r="A79" s="103">
        <v>44</v>
      </c>
      <c r="B79" s="138" t="s">
        <v>168</v>
      </c>
      <c r="C79" s="112">
        <v>2891725</v>
      </c>
      <c r="D79" s="112">
        <v>2895725</v>
      </c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</row>
    <row r="80" spans="1:23" ht="19.5" customHeight="1" x14ac:dyDescent="0.2">
      <c r="A80" s="103">
        <v>45</v>
      </c>
      <c r="B80" s="138" t="s">
        <v>169</v>
      </c>
      <c r="C80" s="112">
        <v>302801</v>
      </c>
      <c r="D80" s="112">
        <v>402801</v>
      </c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</row>
    <row r="81" spans="1:23" ht="27" customHeight="1" x14ac:dyDescent="0.2">
      <c r="A81" s="103">
        <v>46</v>
      </c>
      <c r="B81" s="131" t="s">
        <v>170</v>
      </c>
      <c r="C81" s="126">
        <v>1500</v>
      </c>
      <c r="D81" s="126">
        <v>1500</v>
      </c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</row>
    <row r="82" spans="1:23" ht="27" customHeight="1" x14ac:dyDescent="0.2">
      <c r="A82" s="103">
        <v>47</v>
      </c>
      <c r="B82" s="131" t="s">
        <v>304</v>
      </c>
      <c r="C82" s="126"/>
      <c r="D82" s="126">
        <v>1051847</v>
      </c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</row>
    <row r="83" spans="1:23" s="78" customFormat="1" ht="19.5" customHeight="1" x14ac:dyDescent="0.2">
      <c r="A83" s="103">
        <v>48</v>
      </c>
      <c r="B83" s="127" t="s">
        <v>171</v>
      </c>
      <c r="C83" s="88">
        <f>C81+C79+C80</f>
        <v>3196026</v>
      </c>
      <c r="D83" s="88">
        <f>D81+D79+D80+D82</f>
        <v>4351873</v>
      </c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</row>
    <row r="84" spans="1:23" ht="24.75" customHeight="1" x14ac:dyDescent="0.2">
      <c r="A84" s="103">
        <v>49</v>
      </c>
      <c r="B84" s="140" t="s">
        <v>305</v>
      </c>
      <c r="C84" s="141">
        <f>C83+C78+C41+C30+C7+C6</f>
        <v>5740742</v>
      </c>
      <c r="D84" s="141">
        <f>D83+D78+D41+D30+D7+D6</f>
        <v>6836872</v>
      </c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</row>
    <row r="85" spans="1:23" ht="24.75" customHeight="1" x14ac:dyDescent="0.2">
      <c r="A85" s="103">
        <v>50</v>
      </c>
      <c r="B85" s="89" t="s">
        <v>172</v>
      </c>
      <c r="C85" s="142">
        <v>55123</v>
      </c>
      <c r="D85" s="142">
        <v>79300</v>
      </c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</row>
    <row r="86" spans="1:23" ht="24.75" customHeight="1" x14ac:dyDescent="0.2">
      <c r="A86" s="103">
        <v>51</v>
      </c>
      <c r="B86" s="143" t="s">
        <v>173</v>
      </c>
      <c r="C86" s="142">
        <v>1143866</v>
      </c>
      <c r="D86" s="142">
        <v>1146797</v>
      </c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</row>
    <row r="87" spans="1:23" ht="24.75" customHeight="1" x14ac:dyDescent="0.2">
      <c r="A87" s="103">
        <v>52</v>
      </c>
      <c r="B87" s="143" t="s">
        <v>174</v>
      </c>
      <c r="C87" s="142">
        <v>250000</v>
      </c>
      <c r="D87" s="142">
        <v>250000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</row>
    <row r="88" spans="1:23" ht="24.75" customHeight="1" x14ac:dyDescent="0.2">
      <c r="A88" s="103">
        <v>53</v>
      </c>
      <c r="B88" s="143" t="s">
        <v>175</v>
      </c>
      <c r="C88" s="142">
        <v>36668</v>
      </c>
      <c r="D88" s="142">
        <v>36668</v>
      </c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</row>
    <row r="89" spans="1:23" ht="24.75" customHeight="1" x14ac:dyDescent="0.2">
      <c r="A89" s="103">
        <v>54</v>
      </c>
      <c r="B89" s="331" t="s">
        <v>303</v>
      </c>
      <c r="C89" s="142"/>
      <c r="D89" s="142">
        <v>800000</v>
      </c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</row>
    <row r="90" spans="1:23" ht="24.75" customHeight="1" x14ac:dyDescent="0.2">
      <c r="A90" s="103">
        <v>55</v>
      </c>
      <c r="B90" s="144" t="s">
        <v>306</v>
      </c>
      <c r="C90" s="84">
        <f>C85+C87+C86+C88</f>
        <v>1485657</v>
      </c>
      <c r="D90" s="84">
        <f>D85+D87+D86+D88+D89</f>
        <v>2312765</v>
      </c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</row>
    <row r="91" spans="1:23" ht="19.5" customHeight="1" x14ac:dyDescent="0.2">
      <c r="A91" s="103">
        <v>56</v>
      </c>
      <c r="B91" s="145" t="s">
        <v>307</v>
      </c>
      <c r="C91" s="95">
        <f>C90+C84</f>
        <v>7226399</v>
      </c>
      <c r="D91" s="95">
        <f>D90+D84</f>
        <v>9149637</v>
      </c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</row>
    <row r="92" spans="1:23" x14ac:dyDescent="0.2">
      <c r="A92"/>
      <c r="B92" s="114"/>
      <c r="C92" s="147"/>
      <c r="D92" s="114"/>
      <c r="E92" s="114" t="s">
        <v>27</v>
      </c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</row>
    <row r="93" spans="1:23" x14ac:dyDescent="0.2">
      <c r="A93"/>
      <c r="B93" s="114"/>
      <c r="C93" s="139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</row>
  </sheetData>
  <mergeCells count="3">
    <mergeCell ref="A2:B2"/>
    <mergeCell ref="A3:B3"/>
    <mergeCell ref="AA8:AD8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0" fitToHeight="0" orientation="portrait" r:id="rId1"/>
  <headerFooter alignWithMargins="0"/>
  <rowBreaks count="1" manualBreakCount="1">
    <brk id="43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18582-1637-4E6F-91FA-1DA9E8F23530}">
  <sheetPr>
    <tabColor indexed="50"/>
  </sheetPr>
  <dimension ref="A1:K37"/>
  <sheetViews>
    <sheetView topLeftCell="A2" zoomScaleNormal="100" workbookViewId="0">
      <selection activeCell="G11" sqref="G11"/>
    </sheetView>
  </sheetViews>
  <sheetFormatPr defaultColWidth="8" defaultRowHeight="12.75" x14ac:dyDescent="0.2"/>
  <cols>
    <col min="1" max="1" width="33" style="186" customWidth="1"/>
    <col min="2" max="2" width="17.140625" style="152" customWidth="1"/>
    <col min="3" max="3" width="19" style="152" customWidth="1"/>
    <col min="4" max="4" width="21.85546875" style="152" customWidth="1"/>
    <col min="5" max="5" width="17.85546875" style="152" customWidth="1"/>
    <col min="6" max="6" width="18.85546875" style="152" customWidth="1"/>
    <col min="7" max="7" width="24.42578125" style="152" customWidth="1"/>
    <col min="8" max="10" width="11" style="152" customWidth="1"/>
    <col min="11" max="16384" width="8" style="152"/>
  </cols>
  <sheetData>
    <row r="1" spans="1:11" ht="15.75" hidden="1" customHeight="1" x14ac:dyDescent="0.2">
      <c r="A1" s="358" t="s">
        <v>176</v>
      </c>
      <c r="B1" s="359"/>
      <c r="C1" s="359"/>
      <c r="D1" s="359"/>
      <c r="E1" s="359"/>
      <c r="F1" s="151"/>
      <c r="J1" s="153"/>
    </row>
    <row r="2" spans="1:11" ht="15.75" customHeight="1" x14ac:dyDescent="0.2">
      <c r="A2" s="149"/>
      <c r="B2" s="7"/>
      <c r="C2" s="7"/>
      <c r="D2" s="360" t="s">
        <v>270</v>
      </c>
      <c r="E2" s="338"/>
      <c r="F2" s="338"/>
      <c r="J2" s="153"/>
    </row>
    <row r="3" spans="1:11" ht="15.75" customHeight="1" x14ac:dyDescent="0.2">
      <c r="A3" s="358" t="s">
        <v>177</v>
      </c>
      <c r="B3" s="337"/>
      <c r="C3" s="337"/>
      <c r="D3" s="337"/>
      <c r="E3" s="337"/>
      <c r="F3" s="151"/>
      <c r="J3" s="153"/>
    </row>
    <row r="4" spans="1:11" ht="33" customHeight="1" x14ac:dyDescent="0.2">
      <c r="A4" s="358" t="s">
        <v>178</v>
      </c>
      <c r="B4" s="359"/>
      <c r="C4" s="359"/>
      <c r="D4" s="359"/>
      <c r="E4" s="359"/>
      <c r="F4" s="151"/>
      <c r="J4" s="153"/>
    </row>
    <row r="5" spans="1:11" ht="33" customHeight="1" thickBot="1" x14ac:dyDescent="0.25">
      <c r="A5" s="149"/>
      <c r="B5" s="150"/>
      <c r="C5" s="150"/>
      <c r="D5" s="150"/>
      <c r="F5" s="8" t="s">
        <v>2</v>
      </c>
      <c r="J5" s="153"/>
    </row>
    <row r="6" spans="1:11" ht="28.5" customHeight="1" x14ac:dyDescent="0.2">
      <c r="A6" s="361" t="s">
        <v>7</v>
      </c>
      <c r="B6" s="362"/>
      <c r="C6" s="154"/>
      <c r="D6" s="362" t="s">
        <v>30</v>
      </c>
      <c r="E6" s="362"/>
      <c r="F6" s="155"/>
      <c r="J6" s="153"/>
    </row>
    <row r="7" spans="1:11" ht="38.25" customHeight="1" x14ac:dyDescent="0.2">
      <c r="A7" s="156" t="s">
        <v>51</v>
      </c>
      <c r="B7" s="157" t="s">
        <v>179</v>
      </c>
      <c r="C7" s="158" t="s">
        <v>6</v>
      </c>
      <c r="D7" s="159" t="s">
        <v>51</v>
      </c>
      <c r="E7" s="157" t="s">
        <v>179</v>
      </c>
      <c r="F7" s="160" t="s">
        <v>6</v>
      </c>
    </row>
    <row r="8" spans="1:11" s="164" customFormat="1" ht="40.5" customHeight="1" x14ac:dyDescent="0.2">
      <c r="A8" s="56" t="s">
        <v>180</v>
      </c>
      <c r="B8" s="161">
        <f>'[1]1. ÖSSZES bevétel (2)'!C8</f>
        <v>1761777</v>
      </c>
      <c r="C8" s="161">
        <v>1702614</v>
      </c>
      <c r="D8" s="21" t="s">
        <v>181</v>
      </c>
      <c r="E8" s="162">
        <f>'[1]2. ÖSSZES kiadások'!C32</f>
        <v>819601</v>
      </c>
      <c r="F8" s="163">
        <v>839468</v>
      </c>
    </row>
    <row r="9" spans="1:11" ht="40.5" customHeight="1" x14ac:dyDescent="0.2">
      <c r="A9" s="56" t="s">
        <v>182</v>
      </c>
      <c r="B9" s="162">
        <f>'[1]1. ÖSSZES bevétel (2)'!C28</f>
        <v>89511</v>
      </c>
      <c r="C9" s="162">
        <v>151511</v>
      </c>
      <c r="D9" s="21" t="s">
        <v>183</v>
      </c>
      <c r="E9" s="165">
        <f>'[1]2. ÖSSZES kiadások'!C33</f>
        <v>114372</v>
      </c>
      <c r="F9" s="166">
        <v>116686</v>
      </c>
      <c r="G9" s="167"/>
      <c r="H9" s="167"/>
      <c r="I9" s="167"/>
      <c r="J9" s="167"/>
      <c r="K9" s="167"/>
    </row>
    <row r="10" spans="1:11" ht="24.95" customHeight="1" x14ac:dyDescent="0.2">
      <c r="A10" s="56" t="s">
        <v>184</v>
      </c>
      <c r="B10" s="162">
        <f>'[1]1. ÖSSZES bevétel (2)'!C30</f>
        <v>1205500</v>
      </c>
      <c r="C10" s="162">
        <v>1312780</v>
      </c>
      <c r="D10" s="21" t="s">
        <v>185</v>
      </c>
      <c r="E10" s="165">
        <f>'[1]2. ÖSSZES kiadások'!C34</f>
        <v>1152513</v>
      </c>
      <c r="F10" s="166">
        <v>1020010</v>
      </c>
      <c r="G10" s="167"/>
      <c r="H10" s="167"/>
      <c r="I10" s="167"/>
      <c r="J10" s="168"/>
      <c r="K10" s="167"/>
    </row>
    <row r="11" spans="1:11" ht="36" customHeight="1" x14ac:dyDescent="0.2">
      <c r="A11" s="56" t="s">
        <v>186</v>
      </c>
      <c r="B11" s="162">
        <f>'[1]1. ÖSSZES bevétel (2)'!C31</f>
        <v>749785</v>
      </c>
      <c r="C11" s="162">
        <v>687001</v>
      </c>
      <c r="D11" s="21" t="s">
        <v>187</v>
      </c>
      <c r="E11" s="165">
        <f>'[1]2. ÖSSZES kiadások'!C35</f>
        <v>26500</v>
      </c>
      <c r="F11" s="166">
        <f>'[1]2. ÖSSZES kiadások'!D35</f>
        <v>26500</v>
      </c>
      <c r="G11" s="167"/>
      <c r="H11" s="167"/>
      <c r="I11" s="167"/>
      <c r="J11" s="167"/>
      <c r="K11" s="167"/>
    </row>
    <row r="12" spans="1:11" ht="38.25" customHeight="1" x14ac:dyDescent="0.2">
      <c r="A12" s="56" t="s">
        <v>188</v>
      </c>
      <c r="B12" s="162">
        <f>'[1]1. ÖSSZES bevétel (2)'!C33</f>
        <v>23240</v>
      </c>
      <c r="C12" s="162">
        <f>'[1]1. ÖSSZES bevétel (2)'!D33</f>
        <v>23240</v>
      </c>
      <c r="D12" s="21" t="s">
        <v>189</v>
      </c>
      <c r="E12" s="165">
        <f>'[1]2. ÖSSZES kiadások'!C36</f>
        <v>1670254</v>
      </c>
      <c r="F12" s="166">
        <v>1705546</v>
      </c>
      <c r="G12" s="167"/>
      <c r="H12" s="167"/>
      <c r="I12" s="167"/>
      <c r="J12" s="167"/>
      <c r="K12" s="167"/>
    </row>
    <row r="13" spans="1:11" ht="31.5" customHeight="1" x14ac:dyDescent="0.2">
      <c r="A13" s="169" t="s">
        <v>190</v>
      </c>
      <c r="B13" s="165">
        <f>'[1]3.Intézményi bevételek (2)'!I22+'[1]5. Önkormányzat bevétele (2)'!C45-'[1]12.mell felhalm mérleg'!B10</f>
        <v>356186</v>
      </c>
      <c r="C13" s="165">
        <f>'[1]3.Intézményi bevételek (2)'!J22+'[1]5. Önkormányzat bevétele (2)'!D45-'[1]12.mell felhalm mérleg'!C10</f>
        <v>356067</v>
      </c>
      <c r="D13" s="170" t="s">
        <v>191</v>
      </c>
      <c r="E13" s="165">
        <f>'[1]6. Önkormányzat kiadása (3)'!C83</f>
        <v>55123</v>
      </c>
      <c r="F13" s="166">
        <f>'[1]6. Önkormányzat kiadása (3)'!D83</f>
        <v>79300</v>
      </c>
      <c r="G13" s="167"/>
      <c r="H13" s="167"/>
      <c r="I13" s="167"/>
      <c r="J13" s="167"/>
      <c r="K13" s="167"/>
    </row>
    <row r="14" spans="1:11" ht="29.25" customHeight="1" x14ac:dyDescent="0.2">
      <c r="A14" s="169" t="s">
        <v>192</v>
      </c>
      <c r="B14" s="165">
        <v>250000</v>
      </c>
      <c r="C14" s="165">
        <v>250000</v>
      </c>
      <c r="D14" s="170" t="s">
        <v>193</v>
      </c>
      <c r="E14" s="165">
        <v>250000</v>
      </c>
      <c r="F14" s="166">
        <v>250000</v>
      </c>
      <c r="G14" s="167"/>
      <c r="H14" s="167"/>
      <c r="I14" s="167"/>
      <c r="J14" s="167"/>
      <c r="K14" s="167"/>
    </row>
    <row r="15" spans="1:11" ht="35.25" customHeight="1" x14ac:dyDescent="0.2">
      <c r="A15" s="171" t="s">
        <v>194</v>
      </c>
      <c r="B15" s="170"/>
      <c r="C15" s="170">
        <v>24177</v>
      </c>
      <c r="D15" s="332" t="s">
        <v>303</v>
      </c>
      <c r="E15" s="165"/>
      <c r="F15" s="172">
        <v>800000</v>
      </c>
      <c r="G15" s="167"/>
      <c r="H15" s="167"/>
      <c r="I15" s="167"/>
      <c r="J15" s="167"/>
      <c r="K15" s="167"/>
    </row>
    <row r="16" spans="1:11" ht="35.25" customHeight="1" x14ac:dyDescent="0.2">
      <c r="A16" s="332" t="s">
        <v>302</v>
      </c>
      <c r="B16" s="173"/>
      <c r="C16" s="165">
        <v>800000</v>
      </c>
      <c r="D16" s="170"/>
      <c r="E16" s="165"/>
      <c r="F16" s="333"/>
      <c r="G16" s="167"/>
      <c r="H16" s="167"/>
      <c r="I16" s="167"/>
      <c r="J16" s="167"/>
      <c r="K16" s="167"/>
    </row>
    <row r="17" spans="1:11" ht="24.95" customHeight="1" x14ac:dyDescent="0.2">
      <c r="A17" s="171"/>
      <c r="B17" s="173"/>
      <c r="C17" s="173"/>
      <c r="D17" s="170"/>
      <c r="E17" s="165"/>
      <c r="F17" s="172"/>
      <c r="G17" s="167"/>
      <c r="H17" s="167"/>
      <c r="I17" s="167"/>
      <c r="J17" s="167"/>
      <c r="K17" s="167"/>
    </row>
    <row r="18" spans="1:11" ht="24.95" customHeight="1" x14ac:dyDescent="0.2">
      <c r="A18" s="171"/>
      <c r="B18" s="173"/>
      <c r="C18" s="173"/>
      <c r="D18" s="174"/>
      <c r="E18" s="165"/>
      <c r="F18" s="172"/>
      <c r="G18" s="167"/>
      <c r="H18" s="167"/>
      <c r="I18" s="167"/>
      <c r="J18" s="167"/>
      <c r="K18" s="167"/>
    </row>
    <row r="19" spans="1:11" ht="24.95" customHeight="1" x14ac:dyDescent="0.2">
      <c r="A19" s="171"/>
      <c r="B19" s="173"/>
      <c r="C19" s="173"/>
      <c r="D19" s="174"/>
      <c r="E19" s="173"/>
      <c r="F19" s="172"/>
      <c r="G19" s="167"/>
      <c r="H19" s="167"/>
      <c r="I19" s="167"/>
      <c r="J19" s="167"/>
      <c r="K19" s="167"/>
    </row>
    <row r="20" spans="1:11" ht="18" customHeight="1" x14ac:dyDescent="0.2">
      <c r="A20" s="171"/>
      <c r="B20" s="173"/>
      <c r="C20" s="173"/>
      <c r="D20" s="174"/>
      <c r="E20" s="173"/>
      <c r="F20" s="172"/>
      <c r="G20" s="167"/>
      <c r="H20" s="167"/>
      <c r="I20" s="167"/>
      <c r="J20" s="167"/>
      <c r="K20" s="167"/>
    </row>
    <row r="21" spans="1:11" ht="18" customHeight="1" x14ac:dyDescent="0.2">
      <c r="A21" s="171"/>
      <c r="B21" s="173"/>
      <c r="C21" s="173"/>
      <c r="D21" s="174"/>
      <c r="E21" s="173"/>
      <c r="F21" s="172"/>
      <c r="G21" s="167"/>
      <c r="H21" s="167"/>
      <c r="I21" s="167"/>
      <c r="J21" s="167"/>
      <c r="K21" s="167"/>
    </row>
    <row r="22" spans="1:11" ht="18" customHeight="1" x14ac:dyDescent="0.2">
      <c r="A22" s="175" t="s">
        <v>195</v>
      </c>
      <c r="B22" s="176">
        <f>SUM(B8:B21)</f>
        <v>4435999</v>
      </c>
      <c r="C22" s="176">
        <f>SUM(C8:C21)</f>
        <v>5307390</v>
      </c>
      <c r="D22" s="177" t="s">
        <v>195</v>
      </c>
      <c r="E22" s="177">
        <f>SUM(E8:E21)</f>
        <v>4088363</v>
      </c>
      <c r="F22" s="178">
        <f>SUM(F8:F21)</f>
        <v>4837510</v>
      </c>
      <c r="G22" s="167"/>
      <c r="H22" s="167"/>
      <c r="I22" s="167"/>
      <c r="J22" s="167"/>
      <c r="K22" s="167"/>
    </row>
    <row r="23" spans="1:11" ht="18" customHeight="1" thickBot="1" x14ac:dyDescent="0.25">
      <c r="A23" s="179" t="s">
        <v>196</v>
      </c>
      <c r="B23" s="180" t="str">
        <f>IF(((E22-B22)&gt;0),E22-B22,"----")</f>
        <v>----</v>
      </c>
      <c r="C23" s="180" t="str">
        <f>IF(((F22-C22)&gt;0),F22-C22,"----")</f>
        <v>----</v>
      </c>
      <c r="D23" s="181" t="s">
        <v>197</v>
      </c>
      <c r="E23" s="182">
        <f>IF(((B22-E22)&gt;0),B22-E22,"----")</f>
        <v>347636</v>
      </c>
      <c r="F23" s="183">
        <f>IF(((C22-F22)&gt;0),C22-F22,"----")</f>
        <v>469880</v>
      </c>
      <c r="G23" s="167"/>
      <c r="H23" s="167"/>
      <c r="I23" s="167"/>
      <c r="J23" s="167"/>
      <c r="K23" s="167"/>
    </row>
    <row r="24" spans="1:11" ht="15.75" x14ac:dyDescent="0.2">
      <c r="A24" s="184"/>
      <c r="B24" s="167"/>
      <c r="C24" s="167"/>
      <c r="D24" s="167"/>
      <c r="E24" s="167"/>
      <c r="F24" s="185" t="s">
        <v>27</v>
      </c>
      <c r="G24" s="167"/>
      <c r="H24" s="167"/>
      <c r="I24" s="167"/>
      <c r="J24" s="167"/>
      <c r="K24" s="167"/>
    </row>
    <row r="25" spans="1:11" ht="15.75" x14ac:dyDescent="0.2">
      <c r="A25" s="184"/>
      <c r="B25" s="167"/>
      <c r="C25" s="167"/>
      <c r="D25" s="167"/>
      <c r="E25" s="167"/>
      <c r="F25" s="167"/>
      <c r="G25" s="167"/>
      <c r="H25" s="167"/>
      <c r="I25" s="167"/>
      <c r="J25" s="167"/>
      <c r="K25" s="167"/>
    </row>
    <row r="26" spans="1:11" ht="15.75" x14ac:dyDescent="0.2">
      <c r="A26" s="184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 ht="15.75" x14ac:dyDescent="0.2">
      <c r="A27" s="184"/>
      <c r="B27" s="167"/>
      <c r="C27" s="167"/>
      <c r="D27" s="167"/>
      <c r="E27" s="167"/>
      <c r="F27" s="167"/>
      <c r="G27" s="167"/>
      <c r="H27" s="167"/>
      <c r="I27" s="167"/>
      <c r="J27" s="167"/>
      <c r="K27" s="167"/>
    </row>
    <row r="28" spans="1:11" ht="15.75" x14ac:dyDescent="0.2">
      <c r="A28" s="184"/>
      <c r="B28" s="167"/>
      <c r="C28" s="167"/>
      <c r="D28" s="167"/>
      <c r="E28" s="167"/>
      <c r="F28" s="167"/>
      <c r="G28" s="167"/>
      <c r="H28" s="167"/>
      <c r="I28" s="167"/>
      <c r="J28" s="167"/>
      <c r="K28" s="167"/>
    </row>
    <row r="29" spans="1:11" ht="15.75" x14ac:dyDescent="0.2">
      <c r="A29" s="184"/>
      <c r="B29" s="167"/>
      <c r="C29" s="167"/>
      <c r="D29" s="167"/>
      <c r="E29" s="167"/>
      <c r="F29" s="167"/>
      <c r="G29" s="167"/>
      <c r="H29" s="167"/>
      <c r="I29" s="167"/>
      <c r="J29" s="167"/>
      <c r="K29" s="167"/>
    </row>
    <row r="30" spans="1:11" ht="15.75" x14ac:dyDescent="0.2">
      <c r="A30" s="184"/>
      <c r="B30" s="167"/>
      <c r="C30" s="167"/>
      <c r="D30" s="167"/>
      <c r="E30" s="167"/>
      <c r="F30" s="167"/>
      <c r="G30" s="167"/>
      <c r="H30" s="167"/>
      <c r="I30" s="167"/>
      <c r="J30" s="167"/>
      <c r="K30" s="167"/>
    </row>
    <row r="31" spans="1:11" ht="15.75" x14ac:dyDescent="0.2">
      <c r="A31" s="184"/>
      <c r="B31" s="167"/>
      <c r="C31" s="167"/>
      <c r="D31" s="167"/>
      <c r="E31" s="167"/>
      <c r="F31" s="167"/>
      <c r="G31" s="167"/>
      <c r="H31" s="167"/>
      <c r="I31" s="167"/>
      <c r="J31" s="167"/>
      <c r="K31" s="167"/>
    </row>
    <row r="32" spans="1:11" ht="15.75" x14ac:dyDescent="0.2">
      <c r="A32" s="184"/>
      <c r="B32" s="167"/>
      <c r="C32" s="167"/>
      <c r="D32" s="167"/>
      <c r="E32" s="167"/>
      <c r="F32" s="167"/>
      <c r="G32" s="167"/>
      <c r="H32" s="167"/>
      <c r="I32" s="167"/>
      <c r="J32" s="167"/>
      <c r="K32" s="167"/>
    </row>
    <row r="33" spans="1:11" ht="15.75" x14ac:dyDescent="0.2">
      <c r="A33" s="184"/>
      <c r="B33" s="167"/>
      <c r="C33" s="167"/>
      <c r="D33" s="167"/>
      <c r="E33" s="167"/>
      <c r="F33" s="167"/>
      <c r="G33" s="167"/>
      <c r="H33" s="167"/>
      <c r="I33" s="167"/>
      <c r="J33" s="167"/>
      <c r="K33" s="167"/>
    </row>
    <row r="34" spans="1:11" ht="15.75" x14ac:dyDescent="0.2">
      <c r="A34" s="184"/>
      <c r="B34" s="167"/>
      <c r="C34" s="167"/>
      <c r="D34" s="167"/>
      <c r="E34" s="167"/>
      <c r="F34" s="167"/>
      <c r="G34" s="167"/>
      <c r="H34" s="167"/>
      <c r="I34" s="167"/>
      <c r="J34" s="167"/>
      <c r="K34" s="167"/>
    </row>
    <row r="37" spans="1:11" ht="24" customHeight="1" x14ac:dyDescent="0.2"/>
  </sheetData>
  <mergeCells count="6">
    <mergeCell ref="A1:E1"/>
    <mergeCell ref="D2:F2"/>
    <mergeCell ref="A3:E3"/>
    <mergeCell ref="A4:E4"/>
    <mergeCell ref="A6:B6"/>
    <mergeCell ref="D6:E6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686FB-C1BD-4A22-BE91-707065678748}">
  <sheetPr>
    <tabColor indexed="50"/>
  </sheetPr>
  <dimension ref="A1:K40"/>
  <sheetViews>
    <sheetView tabSelected="1" view="pageBreakPreview" topLeftCell="A5" zoomScaleNormal="100" zoomScaleSheetLayoutView="100" workbookViewId="0">
      <selection activeCell="F10" sqref="F10"/>
    </sheetView>
  </sheetViews>
  <sheetFormatPr defaultColWidth="8" defaultRowHeight="12.75" x14ac:dyDescent="0.2"/>
  <cols>
    <col min="1" max="1" width="30.7109375" style="187" customWidth="1"/>
    <col min="2" max="3" width="20.140625" style="187" customWidth="1"/>
    <col min="4" max="4" width="27.5703125" style="188" customWidth="1"/>
    <col min="5" max="5" width="20" style="188" customWidth="1"/>
    <col min="6" max="6" width="21.28515625" style="188" customWidth="1"/>
    <col min="7" max="9" width="11" style="188" customWidth="1"/>
    <col min="10" max="16384" width="8" style="188"/>
  </cols>
  <sheetData>
    <row r="1" spans="1:11" x14ac:dyDescent="0.2">
      <c r="D1" s="365" t="s">
        <v>271</v>
      </c>
      <c r="E1" s="366"/>
      <c r="F1" s="366"/>
      <c r="G1" s="366"/>
    </row>
    <row r="2" spans="1:11" ht="28.5" customHeight="1" x14ac:dyDescent="0.2">
      <c r="A2" s="358" t="s">
        <v>198</v>
      </c>
      <c r="B2" s="337"/>
      <c r="C2" s="337"/>
      <c r="D2" s="337"/>
      <c r="E2" s="337"/>
      <c r="I2" s="189"/>
    </row>
    <row r="3" spans="1:11" ht="28.5" customHeight="1" x14ac:dyDescent="0.2">
      <c r="A3" s="358" t="s">
        <v>199</v>
      </c>
      <c r="B3" s="337"/>
      <c r="C3" s="337"/>
      <c r="D3" s="337"/>
      <c r="E3" s="337"/>
      <c r="I3" s="189"/>
    </row>
    <row r="4" spans="1:11" ht="28.5" customHeight="1" thickBot="1" x14ac:dyDescent="0.25">
      <c r="A4" s="149"/>
      <c r="B4" s="6"/>
      <c r="C4" s="6"/>
      <c r="D4" s="6"/>
      <c r="F4" s="8" t="s">
        <v>2</v>
      </c>
      <c r="I4" s="189"/>
    </row>
    <row r="5" spans="1:11" ht="28.5" customHeight="1" x14ac:dyDescent="0.2">
      <c r="A5" s="363" t="s">
        <v>7</v>
      </c>
      <c r="B5" s="364"/>
      <c r="C5" s="190"/>
      <c r="D5" s="364" t="s">
        <v>30</v>
      </c>
      <c r="E5" s="364"/>
      <c r="F5" s="191"/>
      <c r="I5" s="189"/>
    </row>
    <row r="6" spans="1:11" ht="37.5" customHeight="1" x14ac:dyDescent="0.2">
      <c r="A6" s="192" t="s">
        <v>51</v>
      </c>
      <c r="B6" s="157" t="s">
        <v>179</v>
      </c>
      <c r="C6" s="158" t="s">
        <v>6</v>
      </c>
      <c r="D6" s="193" t="s">
        <v>51</v>
      </c>
      <c r="E6" s="157" t="s">
        <v>179</v>
      </c>
      <c r="F6" s="160" t="s">
        <v>6</v>
      </c>
    </row>
    <row r="7" spans="1:11" s="197" customFormat="1" ht="33.75" customHeight="1" x14ac:dyDescent="0.2">
      <c r="A7" s="194" t="s">
        <v>200</v>
      </c>
      <c r="B7" s="25">
        <f>'[1]1. ÖSSZES bevétel (2)'!C29</f>
        <v>594463</v>
      </c>
      <c r="C7" s="25">
        <v>1646310</v>
      </c>
      <c r="D7" s="21" t="s">
        <v>201</v>
      </c>
      <c r="E7" s="195">
        <f>'[1]2. ÖSSZES kiadások'!C37</f>
        <v>1500</v>
      </c>
      <c r="F7" s="196">
        <v>1053347</v>
      </c>
    </row>
    <row r="8" spans="1:11" ht="24" customHeight="1" x14ac:dyDescent="0.2">
      <c r="A8" s="56" t="s">
        <v>202</v>
      </c>
      <c r="B8" s="25">
        <f>'[1]1. ÖSSZES bevétel (2)'!C32</f>
        <v>20500</v>
      </c>
      <c r="C8" s="25">
        <f>'[1]1. ÖSSZES bevétel (2)'!D32</f>
        <v>20500</v>
      </c>
      <c r="D8" s="21" t="s">
        <v>203</v>
      </c>
      <c r="E8" s="195">
        <f>'[1]2. ÖSSZES kiadások'!C38</f>
        <v>2958176</v>
      </c>
      <c r="F8" s="196">
        <v>2964576</v>
      </c>
      <c r="G8" s="198"/>
      <c r="H8" s="198"/>
      <c r="I8" s="198"/>
      <c r="J8" s="198"/>
      <c r="K8" s="198"/>
    </row>
    <row r="9" spans="1:11" ht="36" customHeight="1" x14ac:dyDescent="0.2">
      <c r="A9" s="194" t="s">
        <v>204</v>
      </c>
      <c r="B9" s="25">
        <f>'[1]1. ÖSSZES bevétel (2)'!C34</f>
        <v>1800</v>
      </c>
      <c r="C9" s="25">
        <f>'[1]1. ÖSSZES bevétel (2)'!D34</f>
        <v>1800</v>
      </c>
      <c r="D9" s="199" t="s">
        <v>205</v>
      </c>
      <c r="E9" s="195">
        <f>'[1]2. ÖSSZES kiadások'!C39</f>
        <v>366301</v>
      </c>
      <c r="F9" s="196">
        <v>482145</v>
      </c>
      <c r="G9" s="198"/>
      <c r="H9" s="198"/>
      <c r="I9" s="198"/>
      <c r="J9" s="200"/>
      <c r="K9" s="198"/>
    </row>
    <row r="10" spans="1:11" ht="36" customHeight="1" x14ac:dyDescent="0.2">
      <c r="A10" s="169" t="s">
        <v>190</v>
      </c>
      <c r="B10" s="25">
        <v>2098246</v>
      </c>
      <c r="C10" s="25">
        <v>2098246</v>
      </c>
      <c r="D10" s="201" t="s">
        <v>175</v>
      </c>
      <c r="E10" s="195">
        <v>36668</v>
      </c>
      <c r="F10" s="196">
        <v>36668</v>
      </c>
      <c r="G10" s="198"/>
      <c r="H10" s="198"/>
      <c r="I10" s="198"/>
      <c r="J10" s="198"/>
      <c r="K10" s="198"/>
    </row>
    <row r="11" spans="1:11" ht="24.95" customHeight="1" x14ac:dyDescent="0.2">
      <c r="A11" s="202" t="s">
        <v>93</v>
      </c>
      <c r="B11" s="195">
        <v>300000</v>
      </c>
      <c r="C11" s="195">
        <v>300000</v>
      </c>
      <c r="D11" s="203"/>
      <c r="E11" s="195"/>
      <c r="F11" s="204"/>
      <c r="G11" s="198"/>
      <c r="H11" s="198"/>
      <c r="I11" s="198"/>
      <c r="J11" s="198"/>
      <c r="K11" s="198"/>
    </row>
    <row r="12" spans="1:11" ht="24.95" customHeight="1" x14ac:dyDescent="0.2">
      <c r="A12" s="202"/>
      <c r="B12" s="195"/>
      <c r="C12" s="195"/>
      <c r="D12" s="205"/>
      <c r="E12" s="195"/>
      <c r="F12" s="206"/>
      <c r="G12" s="198"/>
      <c r="H12" s="198"/>
      <c r="I12" s="198"/>
      <c r="J12" s="198"/>
      <c r="K12" s="198"/>
    </row>
    <row r="13" spans="1:11" ht="24.95" customHeight="1" x14ac:dyDescent="0.2">
      <c r="A13" s="207"/>
      <c r="B13" s="195"/>
      <c r="C13" s="195"/>
      <c r="D13" s="203"/>
      <c r="E13" s="195"/>
      <c r="F13" s="206"/>
      <c r="G13" s="198"/>
      <c r="H13" s="198"/>
      <c r="I13" s="198"/>
      <c r="J13" s="198"/>
      <c r="K13" s="198"/>
    </row>
    <row r="14" spans="1:11" ht="24.95" customHeight="1" x14ac:dyDescent="0.2">
      <c r="A14" s="207"/>
      <c r="B14" s="195"/>
      <c r="C14" s="195"/>
      <c r="D14" s="203"/>
      <c r="E14" s="195"/>
      <c r="F14" s="206"/>
      <c r="G14" s="198"/>
      <c r="H14" s="198"/>
      <c r="I14" s="198"/>
      <c r="J14" s="198"/>
      <c r="K14" s="198"/>
    </row>
    <row r="15" spans="1:11" ht="24.95" customHeight="1" x14ac:dyDescent="0.2">
      <c r="A15" s="207"/>
      <c r="B15" s="195"/>
      <c r="C15" s="195"/>
      <c r="D15" s="205"/>
      <c r="E15" s="195"/>
      <c r="F15" s="206"/>
      <c r="G15" s="198"/>
      <c r="H15" s="198"/>
      <c r="I15" s="198"/>
      <c r="J15" s="198"/>
      <c r="K15" s="198"/>
    </row>
    <row r="16" spans="1:11" ht="24.95" customHeight="1" x14ac:dyDescent="0.2">
      <c r="A16" s="207"/>
      <c r="B16" s="195"/>
      <c r="C16" s="195"/>
      <c r="D16" s="205"/>
      <c r="E16" s="195"/>
      <c r="F16" s="206"/>
      <c r="G16" s="198"/>
      <c r="H16" s="198"/>
      <c r="I16" s="198"/>
      <c r="J16" s="198"/>
      <c r="K16" s="198"/>
    </row>
    <row r="17" spans="1:11" ht="24.95" customHeight="1" x14ac:dyDescent="0.2">
      <c r="A17" s="207"/>
      <c r="B17" s="208"/>
      <c r="C17" s="208"/>
      <c r="D17" s="205"/>
      <c r="E17" s="208"/>
      <c r="F17" s="206"/>
      <c r="G17" s="198"/>
      <c r="H17" s="198"/>
      <c r="I17" s="198"/>
      <c r="J17" s="198"/>
      <c r="K17" s="198"/>
    </row>
    <row r="18" spans="1:11" ht="18" customHeight="1" x14ac:dyDescent="0.2">
      <c r="A18" s="207"/>
      <c r="B18" s="208"/>
      <c r="C18" s="208"/>
      <c r="D18" s="205"/>
      <c r="E18" s="208"/>
      <c r="F18" s="206"/>
      <c r="G18" s="198"/>
      <c r="H18" s="198"/>
      <c r="I18" s="198"/>
      <c r="J18" s="198"/>
      <c r="K18" s="198"/>
    </row>
    <row r="19" spans="1:11" ht="18" customHeight="1" x14ac:dyDescent="0.2">
      <c r="A19" s="207"/>
      <c r="B19" s="208"/>
      <c r="C19" s="208"/>
      <c r="D19" s="205"/>
      <c r="E19" s="208"/>
      <c r="F19" s="206"/>
      <c r="G19" s="198"/>
      <c r="H19" s="198"/>
      <c r="I19" s="198"/>
      <c r="J19" s="198"/>
      <c r="K19" s="198"/>
    </row>
    <row r="20" spans="1:11" ht="38.25" customHeight="1" x14ac:dyDescent="0.2">
      <c r="A20" s="209" t="s">
        <v>195</v>
      </c>
      <c r="B20" s="210">
        <f>SUM(B7:B19)</f>
        <v>3015009</v>
      </c>
      <c r="C20" s="210">
        <f>SUM(C7:C19)</f>
        <v>4066856</v>
      </c>
      <c r="D20" s="211" t="s">
        <v>195</v>
      </c>
      <c r="E20" s="212">
        <f>SUM(E7:E19)</f>
        <v>3362645</v>
      </c>
      <c r="F20" s="213">
        <f>SUM(F7:F19)</f>
        <v>4536736</v>
      </c>
      <c r="G20" s="198"/>
      <c r="H20" s="198"/>
      <c r="I20" s="198"/>
      <c r="J20" s="198"/>
      <c r="K20" s="198"/>
    </row>
    <row r="21" spans="1:11" ht="18" customHeight="1" thickBot="1" x14ac:dyDescent="0.25">
      <c r="A21" s="214" t="s">
        <v>196</v>
      </c>
      <c r="B21" s="215">
        <f>IF(((E20-B20)&gt;0),E20-B20,"----")</f>
        <v>347636</v>
      </c>
      <c r="C21" s="215">
        <f>IF(((F20-C20)&gt;0),F20-C20,"----")</f>
        <v>469880</v>
      </c>
      <c r="D21" s="216" t="s">
        <v>197</v>
      </c>
      <c r="E21" s="217" t="str">
        <f>IF(((B20-E20)&gt;0),B20-E20,"----")</f>
        <v>----</v>
      </c>
      <c r="F21" s="218" t="str">
        <f>IF(((C20-F20)&gt;0),C20-F20,"----")</f>
        <v>----</v>
      </c>
      <c r="G21" s="198"/>
      <c r="H21" s="198"/>
      <c r="I21" s="198"/>
      <c r="J21" s="198"/>
      <c r="K21" s="198"/>
    </row>
    <row r="22" spans="1:11" ht="15.75" x14ac:dyDescent="0.2">
      <c r="A22" s="219"/>
      <c r="B22" s="219"/>
      <c r="C22" s="219"/>
      <c r="D22" s="219"/>
      <c r="E22" s="219"/>
      <c r="F22" s="198"/>
      <c r="G22" s="198" t="s">
        <v>27</v>
      </c>
      <c r="H22" s="198"/>
      <c r="I22" s="198"/>
      <c r="J22" s="198"/>
      <c r="K22" s="198"/>
    </row>
    <row r="23" spans="1:11" ht="15.75" x14ac:dyDescent="0.2">
      <c r="A23" s="219"/>
      <c r="B23" s="219"/>
      <c r="C23" s="219"/>
      <c r="D23" s="198"/>
      <c r="E23" s="198"/>
      <c r="F23" s="198"/>
      <c r="G23" s="198"/>
      <c r="H23" s="198"/>
      <c r="I23" s="198"/>
      <c r="J23" s="198"/>
      <c r="K23" s="198"/>
    </row>
    <row r="24" spans="1:11" ht="15.75" x14ac:dyDescent="0.2">
      <c r="A24" s="219"/>
      <c r="B24" s="219"/>
      <c r="C24" s="219"/>
      <c r="D24" s="198"/>
      <c r="E24" s="198"/>
      <c r="F24" s="198"/>
      <c r="G24" s="198"/>
      <c r="H24" s="198"/>
      <c r="I24" s="198"/>
      <c r="J24" s="198"/>
      <c r="K24" s="198"/>
    </row>
    <row r="25" spans="1:11" ht="15.75" x14ac:dyDescent="0.2">
      <c r="A25" s="219"/>
      <c r="B25" s="219"/>
      <c r="C25" s="219"/>
      <c r="D25" s="198"/>
      <c r="E25" s="198"/>
      <c r="F25" s="198"/>
      <c r="G25" s="198"/>
      <c r="H25" s="198"/>
      <c r="I25" s="198"/>
      <c r="J25" s="198"/>
      <c r="K25" s="198"/>
    </row>
    <row r="26" spans="1:11" ht="15.75" x14ac:dyDescent="0.2">
      <c r="A26" s="219"/>
      <c r="B26" s="219"/>
      <c r="C26" s="219"/>
      <c r="D26" s="198"/>
      <c r="E26" s="198"/>
      <c r="F26" s="198"/>
      <c r="G26" s="198"/>
      <c r="H26" s="198"/>
      <c r="I26" s="198"/>
      <c r="J26" s="198"/>
      <c r="K26" s="198"/>
    </row>
    <row r="27" spans="1:11" ht="15.75" x14ac:dyDescent="0.2">
      <c r="A27" s="219"/>
      <c r="B27" s="219">
        <f>B24-B22</f>
        <v>0</v>
      </c>
      <c r="C27" s="219"/>
      <c r="D27" s="219">
        <f>D24-D22</f>
        <v>0</v>
      </c>
      <c r="E27" s="219">
        <f>E24-E22</f>
        <v>0</v>
      </c>
      <c r="F27" s="198"/>
      <c r="G27" s="198"/>
      <c r="H27" s="198"/>
      <c r="I27" s="198"/>
      <c r="J27" s="198"/>
      <c r="K27" s="198"/>
    </row>
    <row r="28" spans="1:11" ht="15.75" x14ac:dyDescent="0.2">
      <c r="A28" s="219"/>
      <c r="B28" s="219"/>
      <c r="C28" s="219"/>
      <c r="D28" s="198"/>
      <c r="E28" s="198"/>
      <c r="F28" s="198"/>
      <c r="G28" s="198"/>
      <c r="H28" s="198"/>
      <c r="I28" s="198"/>
      <c r="J28" s="198"/>
      <c r="K28" s="198"/>
    </row>
    <row r="29" spans="1:11" ht="15.75" x14ac:dyDescent="0.2">
      <c r="A29" s="219"/>
      <c r="B29" s="219"/>
      <c r="C29" s="219"/>
      <c r="D29" s="198"/>
      <c r="E29" s="198"/>
      <c r="F29" s="198"/>
      <c r="G29" s="198"/>
      <c r="H29" s="198"/>
      <c r="I29" s="198"/>
      <c r="J29" s="198"/>
      <c r="K29" s="198"/>
    </row>
    <row r="30" spans="1:11" ht="15.75" x14ac:dyDescent="0.2">
      <c r="A30" s="219"/>
      <c r="B30" s="219"/>
      <c r="C30" s="219"/>
      <c r="D30" s="198"/>
      <c r="E30" s="198"/>
      <c r="F30" s="198"/>
      <c r="G30" s="198"/>
      <c r="H30" s="198"/>
      <c r="I30" s="198"/>
      <c r="J30" s="198"/>
      <c r="K30" s="198"/>
    </row>
    <row r="31" spans="1:11" ht="15.75" x14ac:dyDescent="0.2">
      <c r="A31" s="219"/>
      <c r="B31" s="219"/>
      <c r="C31" s="219"/>
      <c r="D31" s="198"/>
      <c r="E31" s="198"/>
      <c r="F31" s="198"/>
      <c r="G31" s="198"/>
      <c r="H31" s="198"/>
      <c r="I31" s="198"/>
      <c r="J31" s="198"/>
      <c r="K31" s="198"/>
    </row>
    <row r="32" spans="1:11" ht="15.75" x14ac:dyDescent="0.2">
      <c r="A32" s="219"/>
      <c r="B32" s="219"/>
      <c r="C32" s="219"/>
      <c r="D32" s="198"/>
      <c r="E32" s="198"/>
      <c r="F32" s="198"/>
      <c r="G32" s="198"/>
      <c r="H32" s="198"/>
      <c r="I32" s="198"/>
      <c r="J32" s="198"/>
      <c r="K32" s="198"/>
    </row>
    <row r="33" spans="1:11" ht="15.75" x14ac:dyDescent="0.2">
      <c r="A33" s="219"/>
      <c r="B33" s="219"/>
      <c r="C33" s="219"/>
      <c r="D33" s="198"/>
      <c r="E33" s="198"/>
      <c r="F33" s="198"/>
      <c r="G33" s="198"/>
      <c r="H33" s="198"/>
      <c r="I33" s="198"/>
      <c r="J33" s="198"/>
      <c r="K33" s="198"/>
    </row>
    <row r="34" spans="1:11" ht="15.75" x14ac:dyDescent="0.2">
      <c r="A34" s="219"/>
      <c r="B34" s="219"/>
      <c r="C34" s="219"/>
      <c r="D34" s="198"/>
      <c r="E34" s="198"/>
      <c r="F34" s="198"/>
      <c r="G34" s="198"/>
      <c r="H34" s="198"/>
      <c r="I34" s="198"/>
      <c r="J34" s="198"/>
      <c r="K34" s="198"/>
    </row>
    <row r="35" spans="1:11" ht="15.75" x14ac:dyDescent="0.2">
      <c r="A35" s="219"/>
      <c r="B35" s="219"/>
      <c r="C35" s="219"/>
      <c r="D35" s="198"/>
      <c r="E35" s="198"/>
      <c r="F35" s="198"/>
      <c r="G35" s="198"/>
      <c r="H35" s="198"/>
      <c r="I35" s="198"/>
      <c r="J35" s="198"/>
      <c r="K35" s="198"/>
    </row>
    <row r="36" spans="1:11" ht="15.75" x14ac:dyDescent="0.2">
      <c r="A36" s="219"/>
      <c r="B36" s="219"/>
      <c r="C36" s="219"/>
      <c r="D36" s="198"/>
      <c r="E36" s="198"/>
      <c r="F36" s="198"/>
      <c r="G36" s="198"/>
      <c r="H36" s="198"/>
      <c r="I36" s="198"/>
      <c r="J36" s="198"/>
      <c r="K36" s="198"/>
    </row>
    <row r="37" spans="1:11" ht="15.75" x14ac:dyDescent="0.2">
      <c r="A37" s="219"/>
      <c r="B37" s="219"/>
      <c r="C37" s="219"/>
      <c r="D37" s="198"/>
      <c r="E37" s="198"/>
      <c r="F37" s="198"/>
      <c r="G37" s="198"/>
      <c r="H37" s="198"/>
      <c r="I37" s="198"/>
      <c r="J37" s="198"/>
      <c r="K37" s="198"/>
    </row>
    <row r="38" spans="1:11" ht="15.75" x14ac:dyDescent="0.2">
      <c r="A38" s="219"/>
      <c r="B38" s="219"/>
      <c r="C38" s="219"/>
      <c r="D38" s="198"/>
      <c r="E38" s="198"/>
      <c r="F38" s="198"/>
      <c r="G38" s="198"/>
      <c r="H38" s="198"/>
      <c r="I38" s="198"/>
      <c r="J38" s="198"/>
      <c r="K38" s="198"/>
    </row>
    <row r="40" spans="1:11" ht="24" customHeight="1" x14ac:dyDescent="0.2"/>
  </sheetData>
  <mergeCells count="5">
    <mergeCell ref="A2:E2"/>
    <mergeCell ref="A3:E3"/>
    <mergeCell ref="A5:B5"/>
    <mergeCell ref="D5:E5"/>
    <mergeCell ref="D1:G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86E6-2E08-4630-91AA-2451794E34D7}">
  <dimension ref="C1:K40"/>
  <sheetViews>
    <sheetView zoomScaleNormal="100" workbookViewId="0">
      <selection activeCell="H8" sqref="H8"/>
    </sheetView>
  </sheetViews>
  <sheetFormatPr defaultColWidth="8" defaultRowHeight="15.75" x14ac:dyDescent="0.25"/>
  <cols>
    <col min="1" max="2" width="8" style="220"/>
    <col min="3" max="3" width="23.7109375" style="220" customWidth="1"/>
    <col min="4" max="4" width="6.140625" style="220" customWidth="1"/>
    <col min="5" max="5" width="4.28515625" style="220" customWidth="1"/>
    <col min="6" max="6" width="27.140625" style="220" customWidth="1"/>
    <col min="7" max="9" width="15.7109375" style="220" customWidth="1"/>
    <col min="10" max="16384" width="8" style="220"/>
  </cols>
  <sheetData>
    <row r="1" spans="3:11" x14ac:dyDescent="0.25">
      <c r="G1" s="221"/>
      <c r="H1" s="221" t="s">
        <v>272</v>
      </c>
      <c r="I1" s="221"/>
      <c r="J1" s="221"/>
      <c r="K1" s="221"/>
    </row>
    <row r="2" spans="3:11" x14ac:dyDescent="0.25">
      <c r="C2" s="369" t="s">
        <v>206</v>
      </c>
      <c r="D2" s="369"/>
      <c r="E2" s="369"/>
      <c r="F2" s="369"/>
      <c r="G2" s="369"/>
      <c r="H2" s="369"/>
      <c r="I2" s="369"/>
    </row>
    <row r="3" spans="3:11" ht="36" customHeight="1" x14ac:dyDescent="0.25">
      <c r="C3" s="369" t="s">
        <v>207</v>
      </c>
      <c r="D3" s="369"/>
      <c r="E3" s="369"/>
      <c r="F3" s="369"/>
      <c r="G3" s="369"/>
      <c r="H3" s="369"/>
      <c r="I3" s="369"/>
    </row>
    <row r="4" spans="3:11" ht="16.5" thickBot="1" x14ac:dyDescent="0.3">
      <c r="I4" s="222" t="s">
        <v>2</v>
      </c>
      <c r="J4" s="223"/>
    </row>
    <row r="5" spans="3:11" x14ac:dyDescent="0.25">
      <c r="C5" s="370" t="s">
        <v>51</v>
      </c>
      <c r="D5" s="371"/>
      <c r="E5" s="371"/>
      <c r="F5" s="371"/>
      <c r="G5" s="224" t="s">
        <v>208</v>
      </c>
      <c r="H5" s="224" t="s">
        <v>209</v>
      </c>
      <c r="I5" s="225" t="s">
        <v>210</v>
      </c>
    </row>
    <row r="6" spans="3:11" ht="17.25" customHeight="1" x14ac:dyDescent="0.25">
      <c r="C6" s="372" t="s">
        <v>211</v>
      </c>
      <c r="D6" s="373"/>
      <c r="E6" s="373"/>
      <c r="F6" s="373"/>
      <c r="G6" s="226">
        <v>3877146</v>
      </c>
      <c r="H6" s="226">
        <v>1668610</v>
      </c>
      <c r="I6" s="227">
        <f>G6+H6</f>
        <v>5545756</v>
      </c>
    </row>
    <row r="7" spans="3:11" ht="20.25" customHeight="1" x14ac:dyDescent="0.25">
      <c r="C7" s="372" t="s">
        <v>212</v>
      </c>
      <c r="D7" s="373"/>
      <c r="E7" s="373"/>
      <c r="F7" s="373"/>
      <c r="G7" s="226">
        <v>3708210</v>
      </c>
      <c r="H7" s="226">
        <v>4500068</v>
      </c>
      <c r="I7" s="227">
        <f>G7+H7</f>
        <v>8208278</v>
      </c>
    </row>
    <row r="8" spans="3:11" s="229" customFormat="1" ht="15.75" customHeight="1" x14ac:dyDescent="0.25">
      <c r="C8" s="374" t="s">
        <v>213</v>
      </c>
      <c r="D8" s="375"/>
      <c r="E8" s="375"/>
      <c r="F8" s="375"/>
      <c r="G8" s="228">
        <f>G6-G7</f>
        <v>168936</v>
      </c>
      <c r="H8" s="228">
        <f>H6-H7</f>
        <v>-2831458</v>
      </c>
      <c r="I8" s="227">
        <f>G8+H8</f>
        <v>-2662522</v>
      </c>
    </row>
    <row r="9" spans="3:11" s="229" customFormat="1" ht="24" customHeight="1" x14ac:dyDescent="0.25">
      <c r="C9" s="374" t="s">
        <v>214</v>
      </c>
      <c r="D9" s="375"/>
      <c r="E9" s="375"/>
      <c r="F9" s="375"/>
      <c r="G9" s="228">
        <v>356067</v>
      </c>
      <c r="H9" s="228">
        <f>'[1]12.mell felhalm mérleg'!B10</f>
        <v>2098246</v>
      </c>
      <c r="I9" s="230">
        <f>G9+H9</f>
        <v>2454313</v>
      </c>
    </row>
    <row r="10" spans="3:11" x14ac:dyDescent="0.25">
      <c r="C10" s="372" t="s">
        <v>215</v>
      </c>
      <c r="D10" s="373"/>
      <c r="E10" s="373"/>
      <c r="F10" s="373"/>
      <c r="G10" s="226">
        <v>1074177</v>
      </c>
      <c r="H10" s="226">
        <v>300000</v>
      </c>
      <c r="I10" s="227">
        <f t="shared" ref="I10:I12" si="0">G10+H10</f>
        <v>1374177</v>
      </c>
    </row>
    <row r="11" spans="3:11" x14ac:dyDescent="0.25">
      <c r="C11" s="372" t="s">
        <v>216</v>
      </c>
      <c r="D11" s="373"/>
      <c r="E11" s="373"/>
      <c r="F11" s="373"/>
      <c r="G11" s="226">
        <v>1129300</v>
      </c>
      <c r="H11" s="226">
        <v>36668</v>
      </c>
      <c r="I11" s="227">
        <f t="shared" si="0"/>
        <v>1165968</v>
      </c>
    </row>
    <row r="12" spans="3:11" s="229" customFormat="1" ht="24" customHeight="1" x14ac:dyDescent="0.25">
      <c r="C12" s="374" t="s">
        <v>217</v>
      </c>
      <c r="D12" s="375"/>
      <c r="E12" s="375"/>
      <c r="F12" s="375"/>
      <c r="G12" s="228">
        <f>G10-G11</f>
        <v>-55123</v>
      </c>
      <c r="H12" s="228">
        <f>H10-H11</f>
        <v>263332</v>
      </c>
      <c r="I12" s="227">
        <f t="shared" si="0"/>
        <v>208209</v>
      </c>
    </row>
    <row r="13" spans="3:11" x14ac:dyDescent="0.25">
      <c r="C13" s="372" t="s">
        <v>218</v>
      </c>
      <c r="D13" s="373"/>
      <c r="E13" s="373"/>
      <c r="F13" s="373"/>
      <c r="G13" s="226">
        <f>G7+G11</f>
        <v>4837510</v>
      </c>
      <c r="H13" s="226">
        <f>H7+H11</f>
        <v>4536736</v>
      </c>
      <c r="I13" s="227">
        <f>G13+H13</f>
        <v>9374246</v>
      </c>
    </row>
    <row r="14" spans="3:11" ht="16.5" thickBot="1" x14ac:dyDescent="0.3">
      <c r="C14" s="367" t="s">
        <v>219</v>
      </c>
      <c r="D14" s="368"/>
      <c r="E14" s="368"/>
      <c r="F14" s="368"/>
      <c r="G14" s="231">
        <f>G6+G9+G10</f>
        <v>5307390</v>
      </c>
      <c r="H14" s="231">
        <f>H6+H9+H10</f>
        <v>4066856</v>
      </c>
      <c r="I14" s="232">
        <f>G14+H14</f>
        <v>9374246</v>
      </c>
    </row>
    <row r="15" spans="3:11" x14ac:dyDescent="0.25">
      <c r="J15" s="220" t="s">
        <v>27</v>
      </c>
    </row>
    <row r="40" s="220" customFormat="1" ht="24" customHeight="1" x14ac:dyDescent="0.25"/>
  </sheetData>
  <mergeCells count="12">
    <mergeCell ref="C14:F14"/>
    <mergeCell ref="C2:I2"/>
    <mergeCell ref="C3:I3"/>
    <mergeCell ref="C5:F5"/>
    <mergeCell ref="C6:F6"/>
    <mergeCell ref="C7:F7"/>
    <mergeCell ref="C8:F8"/>
    <mergeCell ref="C9:F9"/>
    <mergeCell ref="C10:F10"/>
    <mergeCell ref="C11:F11"/>
    <mergeCell ref="C12:F12"/>
    <mergeCell ref="C13:F1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10</vt:i4>
      </vt:variant>
    </vt:vector>
  </HeadingPairs>
  <TitlesOfParts>
    <vt:vector size="20" baseType="lpstr">
      <vt:lpstr>1. ÖSSZES bevétel (3)</vt:lpstr>
      <vt:lpstr>2. ÖSSZES kiadások (2)</vt:lpstr>
      <vt:lpstr>3.Intézményi bevételek (3)</vt:lpstr>
      <vt:lpstr>4.Intézményi kiadások (3)</vt:lpstr>
      <vt:lpstr>5. Önkormányzat bevétele (3)</vt:lpstr>
      <vt:lpstr>6. Önkormányzat kiadása (4)</vt:lpstr>
      <vt:lpstr>11.mell működés mérleg (2)</vt:lpstr>
      <vt:lpstr>12.mell felhalm mérleg (2)</vt:lpstr>
      <vt:lpstr>13. összevont kv-i mérleg (2)</vt:lpstr>
      <vt:lpstr>16. sz.melléklet ütemterv (4)</vt:lpstr>
      <vt:lpstr>'5. Önkormányzat bevétele (3)'!Nyomtatási_cím</vt:lpstr>
      <vt:lpstr>'6. Önkormányzat kiadása (4)'!Nyomtatási_cím</vt:lpstr>
      <vt:lpstr>'11.mell működés mérleg (2)'!Nyomtatási_terület</vt:lpstr>
      <vt:lpstr>'12.mell felhalm mérleg (2)'!Nyomtatási_terület</vt:lpstr>
      <vt:lpstr>'13. összevont kv-i mérleg (2)'!Nyomtatási_terület</vt:lpstr>
      <vt:lpstr>'16. sz.melléklet ütemterv (4)'!Nyomtatási_terület</vt:lpstr>
      <vt:lpstr>'3.Intézményi bevételek (3)'!Nyomtatási_terület</vt:lpstr>
      <vt:lpstr>'4.Intézményi kiadások (3)'!Nyomtatási_terület</vt:lpstr>
      <vt:lpstr>'5. Önkormányzat bevétele (3)'!Nyomtatási_terület</vt:lpstr>
      <vt:lpstr>'6. Önkormányzat kiadása (4)'!Nyomtatási_terület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Kocsisné Buzás Anita</cp:lastModifiedBy>
  <cp:lastPrinted>2024-11-14T14:05:56Z</cp:lastPrinted>
  <dcterms:created xsi:type="dcterms:W3CDTF">2024-06-14T09:18:25Z</dcterms:created>
  <dcterms:modified xsi:type="dcterms:W3CDTF">2024-11-22T10:27:03Z</dcterms:modified>
</cp:coreProperties>
</file>