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785" windowWidth="15480" windowHeight="9435" firstSheet="1" activeTab="4"/>
  </bookViews>
  <sheets>
    <sheet name="1. ÖSSZES bevétel (2)" sheetId="1" r:id="rId1"/>
    <sheet name="2. ÖSSZES kiadások" sheetId="2" r:id="rId2"/>
    <sheet name="3.Intézményi bevételek" sheetId="3" r:id="rId3"/>
    <sheet name="4.Intézményi kiadások (2)" sheetId="4" r:id="rId4"/>
    <sheet name="5.1 Önkormányzat bevétele (2)" sheetId="5" r:id="rId5"/>
    <sheet name="5.2 Önkormányzat kiadása (4)" sheetId="6" r:id="rId6"/>
    <sheet name="6. beruházás" sheetId="7" r:id="rId7"/>
    <sheet name="7.  felújítás (2)" sheetId="8" r:id="rId8"/>
    <sheet name="8. sz. melléklet létszám (2 (4)" sheetId="9" r:id="rId9"/>
    <sheet name="9.1.sz.mell működés mérleg" sheetId="10" r:id="rId10"/>
    <sheet name="9.2.sz.mell felhalm mérleg" sheetId="11" r:id="rId11"/>
    <sheet name="9.3. összevont kv-i mérleg" sheetId="12" r:id="rId12"/>
    <sheet name="10.melléklet EU tám. projektek" sheetId="13" r:id="rId13"/>
    <sheet name="11. melléklet ált. és cé (2)" sheetId="14" r:id="rId14"/>
    <sheet name="12. melléklet többéves" sheetId="15" r:id="rId15"/>
    <sheet name="13. sz.melléklet ütemterv" sheetId="16" r:id="rId16"/>
    <sheet name="14. közvetett támogatások" sheetId="17" r:id="rId17"/>
    <sheet name="15. támogatások " sheetId="18" r:id="rId18"/>
    <sheet name="16. melléklet" sheetId="19" r:id="rId19"/>
    <sheet name="17. melléklet" sheetId="20" r:id="rId20"/>
    <sheet name="1.tájékoztató kimutatás" sheetId="21" r:id="rId21"/>
    <sheet name="2.Tájékoztató kimurtatás" sheetId="22" r:id="rId22"/>
    <sheet name="Munka3" sheetId="23" r:id="rId23"/>
    <sheet name="Munka4" sheetId="24" r:id="rId24"/>
    <sheet name="Munka2" sheetId="25" r:id="rId25"/>
  </sheets>
  <externalReferences>
    <externalReference r:id="rId28"/>
  </externalReferences>
  <definedNames>
    <definedName name="_xlnm.Print_Titles" localSheetId="21">'2.Tájékoztató kimurtatás'!$2:$4</definedName>
    <definedName name="_xlnm.Print_Titles" localSheetId="4">'5.1 Önkormányzat bevétele (2)'!$2:$4</definedName>
    <definedName name="_xlnm.Print_Titles" localSheetId="5">'5.2 Önkormányzat kiadása (4)'!$2:$4</definedName>
    <definedName name="_xlnm.Print_Area" localSheetId="12">'10.melléklet EU tám. projektek'!#REF!</definedName>
    <definedName name="_xlnm.Print_Area" localSheetId="14">'12. melléklet többéves'!$A$1:$O$17</definedName>
    <definedName name="_xlnm.Print_Area" localSheetId="21">'2.Tájékoztató kimurtatás'!$A$1:$AE$28</definedName>
    <definedName name="_xlnm.Print_Area" localSheetId="2">'3.Intézményi bevételek'!$A$1:$J$40</definedName>
    <definedName name="_xlnm.Print_Area" localSheetId="3">'4.Intézményi kiadások (2)'!$A$1:$J$28</definedName>
    <definedName name="_xlnm.Print_Area" localSheetId="4">'5.1 Önkormányzat bevétele (2)'!$A$1:$D$45</definedName>
    <definedName name="_xlnm.Print_Area" localSheetId="5">'5.2 Önkormányzat kiadása (4)'!$A$1:$D$80</definedName>
    <definedName name="_xlnm.Print_Area" localSheetId="6">'6. beruházás'!$A$1:$G$61</definedName>
    <definedName name="_xlnm.Print_Area" localSheetId="9">'9.1.sz.mell működés mérleg'!$A$1:$G$21</definedName>
    <definedName name="_xlnm.Print_Area" localSheetId="10">'9.2.sz.mell felhalm mérleg'!$A$1:$F$20</definedName>
  </definedNames>
  <calcPr fullCalcOnLoad="1"/>
</workbook>
</file>

<file path=xl/comments13.xml><?xml version="1.0" encoding="utf-8"?>
<comments xmlns="http://schemas.openxmlformats.org/spreadsheetml/2006/main">
  <authors>
    <author>szekelye</author>
  </authors>
  <commentList>
    <comment ref="C7" authorId="0">
      <text>
        <r>
          <rPr>
            <b/>
            <sz val="9"/>
            <rFont val="Tahoma"/>
            <family val="2"/>
          </rPr>
          <t>szekelye:</t>
        </r>
        <r>
          <rPr>
            <sz val="9"/>
            <rFont val="Tahoma"/>
            <family val="2"/>
          </rPr>
          <t xml:space="preserve">
Záró elszámolás, áthúzódó</t>
        </r>
      </text>
    </comment>
    <comment ref="C8" authorId="0">
      <text>
        <r>
          <rPr>
            <b/>
            <sz val="9"/>
            <rFont val="Tahoma"/>
            <family val="2"/>
          </rPr>
          <t>szekelye:</t>
        </r>
        <r>
          <rPr>
            <sz val="9"/>
            <rFont val="Tahoma"/>
            <family val="2"/>
          </rPr>
          <t xml:space="preserve">
Záró elszámolás, áthúzódó
</t>
        </r>
      </text>
    </comment>
    <comment ref="D8" authorId="0">
      <text>
        <r>
          <rPr>
            <b/>
            <sz val="9"/>
            <rFont val="Tahoma"/>
            <family val="2"/>
          </rPr>
          <t>szekelye:</t>
        </r>
        <r>
          <rPr>
            <sz val="9"/>
            <rFont val="Tahoma"/>
            <family val="2"/>
          </rPr>
          <t xml:space="preserve">
Állami területek kisajátítási és járulékos költségei</t>
        </r>
      </text>
    </comment>
    <comment ref="D9" authorId="0">
      <text>
        <r>
          <rPr>
            <b/>
            <sz val="9"/>
            <rFont val="Tahoma"/>
            <family val="2"/>
          </rPr>
          <t>szekelye:</t>
        </r>
        <r>
          <rPr>
            <sz val="9"/>
            <rFont val="Tahoma"/>
            <family val="2"/>
          </rPr>
          <t xml:space="preserve">
BM önerő visszatérítés 1.000eFt
KaposHidro 3.000eFt
</t>
        </r>
      </text>
    </comment>
    <comment ref="D10" authorId="0">
      <text>
        <r>
          <rPr>
            <b/>
            <sz val="9"/>
            <rFont val="Tahoma"/>
            <family val="2"/>
          </rPr>
          <t>szekelye:</t>
        </r>
        <r>
          <rPr>
            <sz val="9"/>
            <rFont val="Tahoma"/>
            <family val="2"/>
          </rPr>
          <t xml:space="preserve">
Agenda Pályázatház pályázatírási díj</t>
        </r>
      </text>
    </comment>
  </commentList>
</comments>
</file>

<file path=xl/sharedStrings.xml><?xml version="1.0" encoding="utf-8"?>
<sst xmlns="http://schemas.openxmlformats.org/spreadsheetml/2006/main" count="790" uniqueCount="478">
  <si>
    <t>Sorszám</t>
  </si>
  <si>
    <t>Közhatalmi bevételek</t>
  </si>
  <si>
    <t>Tárgyévi bevételek összesen</t>
  </si>
  <si>
    <t>Finanszírozás</t>
  </si>
  <si>
    <t xml:space="preserve">Marcali Közös Önkormányzati Hivatal </t>
  </si>
  <si>
    <t>Készletbeszerzés (3+4)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</si>
  <si>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</si>
  <si>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</si>
  <si>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</si>
  <si>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</si>
  <si>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</si>
  <si>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</si>
  <si>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Marcali Város Önkormányzatának Hivatala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</si>
  <si>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</si>
  <si>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</si>
  <si>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</si>
  <si>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</si>
  <si>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</si>
  <si>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</si>
  <si>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</si>
  <si>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</si>
  <si>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Egyéb felhalmozásii célú kiadás</t>
  </si>
  <si>
    <t xml:space="preserve">             Beruházás   </t>
  </si>
  <si>
    <t xml:space="preserve">             Felújítás         </t>
  </si>
  <si>
    <t xml:space="preserve">             Beruházás</t>
  </si>
  <si>
    <t>Bevételek</t>
  </si>
  <si>
    <t>Ebből: Önkormányzatok működési támogatása</t>
  </si>
  <si>
    <t xml:space="preserve">            Felhalmozási célú támogatások államháztartáson belülről</t>
  </si>
  <si>
    <t xml:space="preserve">            Működési célú támogatások államháztartáson belülről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</si>
  <si>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</si>
  <si>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</si>
  <si>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</si>
  <si>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</si>
  <si>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</si>
  <si>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</si>
  <si>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</si>
  <si>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 xml:space="preserve">I n t é z m é n y </t>
  </si>
  <si>
    <t>GAMESZ</t>
  </si>
  <si>
    <t>Városi Fürdő és Szabadidőközpont</t>
  </si>
  <si>
    <t xml:space="preserve">      Összesen:</t>
  </si>
  <si>
    <t xml:space="preserve">Közfoglalkoztatottak </t>
  </si>
  <si>
    <t>Saját bevételek</t>
  </si>
  <si>
    <t>Munkaadókat terhelő járulék</t>
  </si>
  <si>
    <t>ÖSSZESEN:</t>
  </si>
  <si>
    <t>Hiány:</t>
  </si>
  <si>
    <t>Többlet:</t>
  </si>
  <si>
    <t>ezer Ft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</si>
  <si>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</si>
  <si>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</si>
  <si>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</si>
  <si>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</si>
  <si>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</si>
  <si>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</si>
  <si>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</si>
  <si>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</si>
  <si>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</si>
  <si>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Általános tartalék</t>
  </si>
  <si>
    <t>Év során előre nem látható események fedezetére</t>
  </si>
  <si>
    <t>Sport pályázat</t>
  </si>
  <si>
    <t>Összesen (1+2):</t>
  </si>
  <si>
    <t>Marcali Város Önkormányzata által adott lakossági és közösségi szolgáltatások  támogatása</t>
  </si>
  <si>
    <t>Bevételi jogcím</t>
  </si>
  <si>
    <t>1.sz. mellékletben tervezett bevétel</t>
  </si>
  <si>
    <t>Támogatás összege</t>
  </si>
  <si>
    <t>Lakosságnak nyújtott locsolási díjkedvezmény</t>
  </si>
  <si>
    <t xml:space="preserve">2. </t>
  </si>
  <si>
    <t>Lakossági zöld hulladék elszállításához nyújtott díjkedvezmény</t>
  </si>
  <si>
    <t>Támogatási kölcsönök nyújtása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</si>
  <si>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</si>
  <si>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</si>
  <si>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</si>
  <si>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</si>
  <si>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magánszemélyek kommunális adója</t>
  </si>
  <si>
    <t>gépjárműadó</t>
  </si>
  <si>
    <t>Marcali Város Önkormányzata saját bevételeinek és az adósságot keletkeztető ügyleteiből fennálló kötelezettségeinek aránya</t>
  </si>
  <si>
    <t>Helyi adók</t>
  </si>
  <si>
    <t>Osztalékok, koncessziós díjak</t>
  </si>
  <si>
    <t>Díjak, pótlékok, bírságok</t>
  </si>
  <si>
    <t>Tárgyi eszközök, immateriális javak, vagyoni érétkű jog értékesítése, vagyonhasznosításból származó bevétel</t>
  </si>
  <si>
    <t>Saját bevételek összesen (1+….+4)</t>
  </si>
  <si>
    <t>Előző években keletkezett tárgyévet terhelő fizetési kötelezettség  ( 8+9)</t>
  </si>
  <si>
    <t>Felvett hitel, és annak tőketartozása</t>
  </si>
  <si>
    <t>Hitelviszonyt megtestesítő értékpapír, kötvény</t>
  </si>
  <si>
    <t>Bevételek és kötelezettségek aránya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</si>
  <si>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</si>
  <si>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</si>
  <si>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</si>
  <si>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</si>
  <si>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</si>
  <si>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</si>
  <si>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</si>
  <si>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</si>
  <si>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Fürdő és srandszolgáltatás</t>
  </si>
  <si>
    <t>Választókerületi Alap, Városrészi Önk.keret</t>
  </si>
  <si>
    <t>Oktatási pályázat</t>
  </si>
  <si>
    <t>Sport egyesületek</t>
  </si>
  <si>
    <t>Felnőtt sport</t>
  </si>
  <si>
    <t>Népességnyilvántartás</t>
  </si>
  <si>
    <t>Építéshatósági feladat</t>
  </si>
  <si>
    <t>10. sz. melléklet</t>
  </si>
  <si>
    <t>EU támogatás összege</t>
  </si>
  <si>
    <t>Összes kiadás</t>
  </si>
  <si>
    <t>Visszaigényel-hető ÁFA</t>
  </si>
  <si>
    <t>Egyéb külső forrás</t>
  </si>
  <si>
    <t>Bize - Marcali - Kéthely kerékpárút építése</t>
  </si>
  <si>
    <t>Városi Könyvtár</t>
  </si>
  <si>
    <t xml:space="preserve">                MVSZSE: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</si>
  <si>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</si>
  <si>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</si>
  <si>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</si>
  <si>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</si>
  <si>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</si>
  <si>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>Egyéb felhalmozásii célú kiadás</t>
  </si>
  <si>
    <t xml:space="preserve">Beruházás   </t>
  </si>
  <si>
    <t xml:space="preserve">Felújítás         </t>
  </si>
  <si>
    <t xml:space="preserve"> Pénzügyi befektetések kiadásai (Részesedés vásárlás)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</si>
  <si>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</si>
  <si>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</si>
  <si>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</si>
  <si>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</si>
  <si>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</si>
  <si>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Informatikai szolgáltatások igénybevétele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</si>
  <si>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</si>
  <si>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</si>
  <si>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</si>
  <si>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</si>
  <si>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</si>
  <si>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</si>
  <si>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</si>
  <si>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</si>
  <si>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</si>
  <si>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</si>
  <si>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</si>
  <si>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</si>
  <si>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dologi kiadások</t>
  </si>
  <si>
    <t>Egyéb működési célú támogatások államháztartáson belülre</t>
  </si>
  <si>
    <t>Egyéb működési célú támogatások államháztartáson kívülre</t>
  </si>
  <si>
    <t>Tartalékok</t>
  </si>
  <si>
    <t>Felhalmozási célú visszatérítendő támogatások, kölcsönök nyújtása államháztartáson kívülre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</si>
  <si>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</si>
  <si>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</si>
  <si>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</si>
  <si>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</si>
  <si>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</si>
  <si>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</si>
  <si>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</si>
  <si>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</si>
  <si>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támogatása</t>
  </si>
  <si>
    <t>Helyi önkormányzatok kiegészítő támogatásai</t>
  </si>
  <si>
    <t>Egyéb működési célú támogatások bevételei államháztartáson belülről</t>
  </si>
  <si>
    <t xml:space="preserve">Vagyoni tipusú adók 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</si>
  <si>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</si>
  <si>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</si>
  <si>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</si>
  <si>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</si>
  <si>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</si>
  <si>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</si>
  <si>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</si>
  <si>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</si>
  <si>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</si>
  <si>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</si>
  <si>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</si>
  <si>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</si>
  <si>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</si>
  <si>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</si>
  <si>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</si>
  <si>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</si>
  <si>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</si>
  <si>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</si>
  <si>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Központi, irányító szervi támogatások folyósítása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</si>
  <si>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</si>
  <si>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</si>
  <si>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</si>
  <si>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</si>
  <si>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</si>
  <si>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</si>
  <si>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</si>
  <si>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</si>
  <si>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</si>
  <si>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</si>
  <si>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</si>
  <si>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</si>
  <si>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</si>
  <si>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</si>
  <si>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</si>
  <si>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</si>
  <si>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M e g n e v e z é s</t>
  </si>
  <si>
    <t>Rendőrség működését elősegítő támogató alap</t>
  </si>
  <si>
    <t xml:space="preserve">Turisztikai egyesület </t>
  </si>
  <si>
    <t>Társ. szervek, ifjúsági és polgári köz. tám.</t>
  </si>
  <si>
    <t>Római Katolikus Egyház támogatása</t>
  </si>
  <si>
    <t>Kulturális egyesületek támogatása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</si>
  <si>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</si>
  <si>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</si>
  <si>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</si>
  <si>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</si>
  <si>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</si>
  <si>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</si>
  <si>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</si>
  <si>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</si>
  <si>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>Köztemetés</t>
  </si>
  <si>
    <t>Lakbértámogatás</t>
  </si>
  <si>
    <t>Ssz.</t>
  </si>
  <si>
    <t>F e l a d a t</t>
  </si>
  <si>
    <t>Külső forrás</t>
  </si>
  <si>
    <t>Forrás megnevezése</t>
  </si>
  <si>
    <t>I.</t>
  </si>
  <si>
    <t>VÍZÜGYI ÁGAZAT</t>
  </si>
  <si>
    <t>Marcali szennyvíztisztító telep felújítása, Horvátkút városrész csatornázása (Dél-Balaton Szennyvíz projekt része)</t>
  </si>
  <si>
    <t>Összesen:</t>
  </si>
  <si>
    <t>II.</t>
  </si>
  <si>
    <t>KÖZLEKEDÉSI ÁGAZAT</t>
  </si>
  <si>
    <t>Bize - Marcali - Kéthely - Baltonújlaki leágazó közötti kerékpárút építése</t>
  </si>
  <si>
    <t>III.</t>
  </si>
  <si>
    <t>SZOCIÁLIS-, ÉS HUMÁN SZOLGÁLTATÁS, IGAZGATÁS</t>
  </si>
  <si>
    <t>13.</t>
  </si>
  <si>
    <t>Költségvetés készítő program upgrade</t>
  </si>
  <si>
    <t>FELÚJÍTÁS</t>
  </si>
  <si>
    <t>Működési célú támogatások államháztartáson belülről</t>
  </si>
  <si>
    <t>Felhalmozási célú támogatások államháztartáson belülről</t>
  </si>
  <si>
    <t>Bevételek mindösszesen</t>
  </si>
  <si>
    <t>Intézmény</t>
  </si>
  <si>
    <t>Működési bevételek</t>
  </si>
  <si>
    <t>Finanszírozási bevétel</t>
  </si>
  <si>
    <t xml:space="preserve"> Felhalmozási  bevétel</t>
  </si>
  <si>
    <t>2012. évi módosított előirányzat</t>
  </si>
  <si>
    <t xml:space="preserve">GAMESZ  </t>
  </si>
  <si>
    <t xml:space="preserve">Kulturális Közp. </t>
  </si>
  <si>
    <t xml:space="preserve">Városi Könyvtár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</si>
  <si>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</si>
  <si>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</si>
  <si>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</si>
  <si>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</si>
  <si>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</si>
  <si>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</si>
  <si>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</si>
  <si>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</si>
  <si>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Személyi juttatások</t>
  </si>
  <si>
    <t>Munkaadókat terhelő járulékok és szociális h.j. adó</t>
  </si>
  <si>
    <t>Dologi kiadások</t>
  </si>
  <si>
    <t>Felújítások</t>
  </si>
  <si>
    <t>Egyéb felhalmaozási célú kiadások</t>
  </si>
  <si>
    <t>Kiadások összesen</t>
  </si>
  <si>
    <t>Választókerületi alap támogatása</t>
  </si>
  <si>
    <t>Egyéb kommunikációs szolgáltatás</t>
  </si>
  <si>
    <t>Szakmai tev. segítő szolg.</t>
  </si>
  <si>
    <t>ebből : Működőképesség megőrzését szolgáló kiegészítő támogatás</t>
  </si>
  <si>
    <t xml:space="preserve">            Előző évi költségvetési maradvány igénybevétele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</si>
  <si>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</si>
  <si>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</si>
  <si>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</si>
  <si>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</si>
  <si>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</si>
  <si>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</si>
  <si>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</si>
  <si>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</si>
  <si>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</si>
  <si>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</si>
  <si>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</si>
  <si>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</si>
  <si>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</si>
  <si>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Bevételi előir. összesen:</t>
  </si>
  <si>
    <t>Kiadási előir. összesen: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</si>
  <si>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</si>
  <si>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</si>
  <si>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</si>
  <si>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</si>
  <si>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Kulturális Központ</t>
  </si>
  <si>
    <t>rendezvények</t>
  </si>
  <si>
    <t xml:space="preserve">I. </t>
  </si>
  <si>
    <t xml:space="preserve">            ezen belül: Felhalmozási célú önkormányzati támogatás</t>
  </si>
  <si>
    <t xml:space="preserve">             Egyéb müködési kadás</t>
  </si>
  <si>
    <t xml:space="preserve"> Felhalmozási célú átvett pénzeszközök</t>
  </si>
  <si>
    <t>Finanszírozási kiadás</t>
  </si>
  <si>
    <t>Kommunikációs szolgáltatások ( 6 +7)</t>
  </si>
  <si>
    <t>Bursa</t>
  </si>
  <si>
    <t>Müködési célú kölcsön nyújtása államháztartáson kivülre</t>
  </si>
  <si>
    <t xml:space="preserve"> </t>
  </si>
  <si>
    <t>Finanszírozási bevételek</t>
  </si>
  <si>
    <t>2015. évi  előirányzat</t>
  </si>
  <si>
    <t>2015. évi előirányzat</t>
  </si>
  <si>
    <t>2015. évi módosított előirányzat</t>
  </si>
  <si>
    <t>3016 hrsz-ú árok összekötése a 0423/1 hrsz.-ú magáningatlanon lévő árokkal - vízjogi létesítési engedély elkészítése (Bize)</t>
  </si>
  <si>
    <t xml:space="preserve">Boronkai városrész csapadékvíz és belvíz rendezése Kisfaludy utcán át
</t>
  </si>
  <si>
    <t>Ivóvíz és szennyvíz közművek rekonstrukciója</t>
  </si>
  <si>
    <t xml:space="preserve">KÖZOP-3.2.0/c-08-11-2011-0005: </t>
  </si>
  <si>
    <t>Marcali Média Központ</t>
  </si>
  <si>
    <t>2015.évi  előirányzat</t>
  </si>
  <si>
    <t>Marcali Város Önkormányzata, és irányítása alá tartozó költségvetési szervek 2015. évi felhalmozási célú bevételei és  kiadásai</t>
  </si>
  <si>
    <t>Marcali Város Önkormányzata, és irányítása alá tartozó költségvetési szervek 2015. évi működési célú bevételei és  kiadásai</t>
  </si>
  <si>
    <t>Marcali Város Önkormányzata, és irányítása alá tartozó költségvetési szervek 2015. évi összevont költségvetési mérlege</t>
  </si>
  <si>
    <t>Egészségügyi és Szociális Bizottság rendelkezésére álló támogatás</t>
  </si>
  <si>
    <t>marcali kártya kedvezmény fürdőbelépőhöz</t>
  </si>
  <si>
    <t>14.</t>
  </si>
  <si>
    <t>15.</t>
  </si>
  <si>
    <t>16.</t>
  </si>
  <si>
    <t>17.</t>
  </si>
  <si>
    <t>18.</t>
  </si>
  <si>
    <t>19.</t>
  </si>
  <si>
    <t>20.</t>
  </si>
  <si>
    <t>21.</t>
  </si>
  <si>
    <t>Civil Egyesületek működési támogatása</t>
  </si>
  <si>
    <t>Általános polgármesteri alap</t>
  </si>
  <si>
    <t>Felhalmozási célú visszatérítendő támogatások, kölcsönök nyújtása államháztartáson kívülre/munkáltatói kölcsön/</t>
  </si>
  <si>
    <t>Marcali Város Önkormányzata többéves kihatással járó döntésekből származó kötelezettségei</t>
  </si>
  <si>
    <t xml:space="preserve"> évenkénti bontásban                                                                                                                                                                                                               </t>
  </si>
  <si>
    <t>S. sz</t>
  </si>
  <si>
    <t>Kötelezettség</t>
  </si>
  <si>
    <t>Köt.váll.</t>
  </si>
  <si>
    <t>jogcíme</t>
  </si>
  <si>
    <t xml:space="preserve"> éve</t>
  </si>
  <si>
    <t>díj</t>
  </si>
  <si>
    <t xml:space="preserve">Összesen </t>
  </si>
  <si>
    <t>Települési támogatás a 18. életévet betöltött tartósan beteg hozzátartozójának az ápolását, gondozását végző személy részére</t>
  </si>
  <si>
    <t>Rendkívüli települési támogatás temetési költségek finanszírozásához</t>
  </si>
  <si>
    <t>Rendkívüli települési támogatás természetbeni ellátás</t>
  </si>
  <si>
    <t>Rendkívüli települési támogatás pénzbeli ellátás</t>
  </si>
  <si>
    <t>Likvidhitelfelvétel</t>
  </si>
  <si>
    <t>Likvidhiteltörlesztés</t>
  </si>
  <si>
    <t>Államháztartáson belüli megelőlegezés visszafizetése</t>
  </si>
  <si>
    <t xml:space="preserve">            Finanszírozási bevétel</t>
  </si>
  <si>
    <t>1. Tájékoztató kimutatás</t>
  </si>
  <si>
    <t>2. Tájékoztató kimutatás</t>
  </si>
  <si>
    <t xml:space="preserve">            Finanszírozási kiadás</t>
  </si>
  <si>
    <t>Felhalmozási célú önkormányzati támogatás</t>
  </si>
  <si>
    <t>Önkormányzati forrás</t>
  </si>
  <si>
    <t>5/1 melléklet a /2016.() önkormányzati rendelethez</t>
  </si>
  <si>
    <t>5/2 melléklet  a /2016.(.) önkormányzati rendelethez</t>
  </si>
  <si>
    <t>Beruházások ( 40 )</t>
  </si>
  <si>
    <t xml:space="preserve">                                                                                3. melléklet a /2016.( .) önkormányzati rendelethez</t>
  </si>
  <si>
    <t xml:space="preserve">                                                                                 4. melléklet a /2016.(.) önkormányzati rendelethez</t>
  </si>
  <si>
    <t xml:space="preserve">1. melléklet a  /2016.(...) önkormányzati rendelethez </t>
  </si>
  <si>
    <t xml:space="preserve">2. melléklet a  /2016.(.) önkormányzati rendelethez </t>
  </si>
  <si>
    <t>9/3. melléklet a /2016.(.) önkormányzati rendelethez</t>
  </si>
  <si>
    <t>9/2. melléklet a  /2016.(.) önkormányzati rendelethez</t>
  </si>
  <si>
    <t>9/1. melléklet a /2016.() önkormányzati rendelethez</t>
  </si>
  <si>
    <t xml:space="preserve">Marcali Város Önkormányzata, és irányítása alá tartozó költségvetési szervek 2016.évi  bevételi előirányzatai                                                    </t>
  </si>
  <si>
    <t>2016. évi előirányzat</t>
  </si>
  <si>
    <t>2016 évi mód előirányzat</t>
  </si>
  <si>
    <t xml:space="preserve">Marcali Város Önkormányzata, és irányítása alá tartozó költségvetési szervek 2016.évi  kiadási előirányzatai                                           </t>
  </si>
  <si>
    <t>2016 .évi mód előirányzat</t>
  </si>
  <si>
    <t>2016. évi  előirányzat</t>
  </si>
  <si>
    <t>2016. évi módosított előrányzat</t>
  </si>
  <si>
    <t>2016.évi módosított előirányzat</t>
  </si>
  <si>
    <t>Marcali Város Önkormányzatának 2016. évi bevételi előirányzatai</t>
  </si>
  <si>
    <t>2016. évi módosított előirányzat</t>
  </si>
  <si>
    <t>Marcali Város Önkormányzatának 2016. évi kiadási előirányzatai</t>
  </si>
  <si>
    <t>Marcali Város Önkormányzata   irányítása alá tartozó költségvetési szervek 2016. évi kiadási előirányzatai                                          ezer Ft</t>
  </si>
  <si>
    <t>Marcali Város Önkormányzata   irányítása alá tartozó költségvetési szervek 2016. évi bevételi előirányzatai                                          ezer Ft</t>
  </si>
  <si>
    <t>Települési támogatás a gyógyszerkiadások viseléséhez</t>
  </si>
  <si>
    <t>Egyéb kiifizetés és visszafizetés</t>
  </si>
  <si>
    <t xml:space="preserve">                -Lovas Szakosztály</t>
  </si>
  <si>
    <t xml:space="preserve">               - Marcali és Balatoni ÚSZSE </t>
  </si>
  <si>
    <t xml:space="preserve">                -Marcali Karate Klub</t>
  </si>
  <si>
    <t xml:space="preserve">                -Marcali Kerékpáros Sport Egyesület</t>
  </si>
  <si>
    <t xml:space="preserve">                -Marcali Turul Íjász Egyesület</t>
  </si>
  <si>
    <t xml:space="preserve">                -Boronka Hagyományőrző és Íjász Egyesült</t>
  </si>
  <si>
    <t xml:space="preserve">                -Tömegsport</t>
  </si>
  <si>
    <t xml:space="preserve">                -Kölyökparádé</t>
  </si>
  <si>
    <t>Önkormányzatok működési támogatásai (1+…5)</t>
  </si>
  <si>
    <t>Termékek és szolgáltatások adói (11+..14)</t>
  </si>
  <si>
    <t>Közhatalmi bevételek (15+16)</t>
  </si>
  <si>
    <t>Működési bevételek (18+..26)</t>
  </si>
  <si>
    <t>Felhalmozási bevételek ( 28 )</t>
  </si>
  <si>
    <t>Működési célú átvett pénzeszközök ( 30+31)</t>
  </si>
  <si>
    <t>Felhalmozási célú átvett pénzeszközök ( 33+34 )</t>
  </si>
  <si>
    <t>Költségvetési bevételek (6+8+10+17+27+29+32+35)</t>
  </si>
  <si>
    <t>Finanszírozási bevétel ( 37+38) )</t>
  </si>
  <si>
    <t>Bevételek mindösszesen(36+39)</t>
  </si>
  <si>
    <t>Szolgáltatási kiadások ( 9+…+ 14 )</t>
  </si>
  <si>
    <t>Kommunikációs szolgáltatások ( 6 )</t>
  </si>
  <si>
    <t>Szolgáltatási kiadások ( 8+…+ 14 )</t>
  </si>
  <si>
    <t>Kiküldetések, reklám- és propagandakiadások ( 16+17 )</t>
  </si>
  <si>
    <t>Különféle befizetések és egyéb dologi kiadások (19+.. +22)</t>
  </si>
  <si>
    <t>Dologi kiadások összesen ( 5+7+15+18+23 )</t>
  </si>
  <si>
    <t>Ellátottak pénzbeli juttatásai  ( 25+..33 )</t>
  </si>
  <si>
    <t>Egyéb működési célú kiadások ( 35+..   +38)</t>
  </si>
  <si>
    <t>Egyéb felhalmozási célú kiadások (43+44 )</t>
  </si>
  <si>
    <t>Költségvetési kiadások összesen (1+2+24+34+39+41+42+45)</t>
  </si>
  <si>
    <t>Finanszírozási kiadások  ( 47+.. + 49 )</t>
  </si>
  <si>
    <t>Kiadások mindösszesen( 46+50)</t>
  </si>
  <si>
    <t>Marcali Város Önkormányzata 2016. évi beruházási kiadások előirányzatai</t>
  </si>
  <si>
    <t>E ft</t>
  </si>
  <si>
    <t>Móra utca parkoló II. ütem építése Széchenyi u. 25.</t>
  </si>
  <si>
    <t>Ipari parkok, iparterületek fejlesztése         ( Keleti iparterület fejlesztése )</t>
  </si>
  <si>
    <t>TOP-1.1.1-15</t>
  </si>
  <si>
    <t xml:space="preserve">Helyi gazdaságfejlesztés                              </t>
  </si>
  <si>
    <t xml:space="preserve">a ) Központi konyha kialakítása  </t>
  </si>
  <si>
    <t>TOP-1.1.3-15</t>
  </si>
  <si>
    <t>b ) Piaccsarnok felújítása- termelői piac kialakítása</t>
  </si>
  <si>
    <t>Zöld városközpont kialakítása</t>
  </si>
  <si>
    <t>TOP-2.1.2-15</t>
  </si>
  <si>
    <t>Szociális alapszolgáltatások infrastruktúrájának bővítése, fejlesztése    ( fűtés,  eszközbeszerzés )</t>
  </si>
  <si>
    <t>TOP-4.2.1-15</t>
  </si>
  <si>
    <t>Úniós feladatok előkészítése</t>
  </si>
  <si>
    <t>Leromlott városi területek rehabilitációja ( Dózsa Gy. u. lakásainak felújítása )</t>
  </si>
  <si>
    <t>TOP-4.3.1-15</t>
  </si>
  <si>
    <t>Leromlott városi területek rehabilitációja ( Táncsics. u. gombai kiskastély és környezetének rehabilitációja )</t>
  </si>
  <si>
    <t>A társadalmi együttműködés erősítését szolgáló helyi szimntű komplex programok ( Dózsa telep rehabilitációjához kapcsoplódó integrációs képzés, életmód tanácsadás )</t>
  </si>
  <si>
    <t>A társadalmi együttműködés erősítését szolgáló helyi szimntű komplex programok ( Táncsics u.  rehabilitációjához kapcsoplódó integrációs képzés, életmód tanácsadás )</t>
  </si>
  <si>
    <t>TOP-5.2.1-15</t>
  </si>
  <si>
    <t>Helyi foglakoztatási együttműködések                         ( szakképzés feltételeinek megtermetése )</t>
  </si>
  <si>
    <t>TOP-5.2.1-16</t>
  </si>
  <si>
    <t>Választókörzetek fejlesztési feladatai</t>
  </si>
  <si>
    <t>Bizei temető parkoló</t>
  </si>
  <si>
    <t>Gyóta buszmegálló</t>
  </si>
  <si>
    <t>Vár-Jókai út javítás</t>
  </si>
  <si>
    <t>Liszt F. u. járda</t>
  </si>
  <si>
    <t>Múzeum köz 4 -10. házszámú társasház mellett parkoló építése, csapadékvíz elvezetéssel, villany és MATÁV kábel kiváltás,</t>
  </si>
  <si>
    <t>Kazinczy u járda / Katona J.u.- Piac u./</t>
  </si>
  <si>
    <t>Közvilágítás pótlás, felújítás / Berzsenyi lakótelep/</t>
  </si>
  <si>
    <t>Kis J. altábornagy u.- Templom u. közötti vízelvezetés</t>
  </si>
  <si>
    <t>Hétszínvirág Ált. Iskola nyugati oldali tűzfal</t>
  </si>
  <si>
    <t>Noszlopy u.  járda/ MHSZ előtt/</t>
  </si>
  <si>
    <t>Gólya u. útjavítása</t>
  </si>
  <si>
    <t>Horvátkuti orvosi rendelő váró bővítése</t>
  </si>
  <si>
    <t>Rózsa u. déli oldalán kerékpárút tervezés</t>
  </si>
  <si>
    <t>Mikszáth u. bekötőút aszfaltozás</t>
  </si>
  <si>
    <t>Marcali Város Önkormányzata 2016. évi felújítási kiadások előirányzatai</t>
  </si>
  <si>
    <t>A foglakoztatás és az életminőség javítása              ( Bölcsöde csoportszoba felújítása, Postaközi Óvoda energetikai felújítása )</t>
  </si>
  <si>
    <t>TOP-1.4.3-15</t>
  </si>
  <si>
    <t>Egészségügyi alapellátás és infrastrukturális fejlesztése ( Széchenyi 17-21. Gyermek és felnőtt körzeti rendelők, valamint védőnői szolgálat épület felújítása )</t>
  </si>
  <si>
    <t>TOP-4.1.1-15</t>
  </si>
  <si>
    <t>Ivóvíz és szenyvíz közművek felújítása</t>
  </si>
  <si>
    <t>Bizei u. 33. ingatlan felújítás</t>
  </si>
  <si>
    <t>Marcali Város Önkormányzata, és irányítása alá tartozó költségvetési szervek 2016. évi engedélyezett létszám előirányzatai</t>
  </si>
  <si>
    <t>a   …../2016. ( ………..) számú rendelethez</t>
  </si>
  <si>
    <t>Marcali Város Önkormányzata EU támogatással megvalósuló programairól, projektjeiről</t>
  </si>
  <si>
    <t>Háziorvosi rendelők felújítása DDOP-3.1.3/G</t>
  </si>
  <si>
    <t>Marcali Város Önkormányzata szervezetfejlesztése</t>
  </si>
  <si>
    <t>Szociális alapszolgáltatások infrastruktúrájának bővítése, fejlesztése     ( fűtés,  eszközbeszerzés )</t>
  </si>
  <si>
    <t>A foglakoztatás és az életminőség javítása       ( Bölcsöde csoportszoba felújítása, Postaközi Óvoda energetikai felújítása )</t>
  </si>
  <si>
    <t>Egészségügyi alapellátás és infrastrukturális fejlesztése                                                              ( Széchenyi 17-21. Gyermek és felnőtt körzeti rendelők, valamint védőnői szolgálat épület felújítása )</t>
  </si>
  <si>
    <t>Leromlott városi területek rehabilitációja      ( Dózsa Gy. u. lakásainak felújítása )</t>
  </si>
  <si>
    <t>Leromlott városi területek rehabilitációja   ( Táncsics. u. gombai kiskastély és környezetének rehabilitációja )</t>
  </si>
  <si>
    <t>Helyi foglakoztatási együttműködések                 ( szakképzés feltételeinek megtermetése )</t>
  </si>
  <si>
    <t xml:space="preserve">Marcali Város Önkormányzata 2016. évi általános és céltartalék előirányzata                      </t>
  </si>
  <si>
    <t>Összege</t>
  </si>
  <si>
    <t>Céltartalék</t>
  </si>
  <si>
    <t>Településrészeknek nyújtott  támogatása</t>
  </si>
  <si>
    <t>Szállítói és egyéb kötelezettség</t>
  </si>
  <si>
    <t xml:space="preserve">Köznevelési pályázat </t>
  </si>
  <si>
    <t xml:space="preserve">Kamera rendszer, zárt végű pénzügyi lizing  </t>
  </si>
  <si>
    <t>2014, 2016</t>
  </si>
  <si>
    <t xml:space="preserve">Marcali Város Önkormányzata, és irányítása alá tartozó költségvetési szervek  előirányzati ütemterve 2016.évre                         </t>
  </si>
  <si>
    <t>Kiadási előirányzatok</t>
  </si>
  <si>
    <t>e Ft</t>
  </si>
  <si>
    <t>16. melléklet a 2/2016(II.) önkormányzati rendelethez</t>
  </si>
  <si>
    <t>17.melléklet a /2016.(II.) önkormányzati rendelethez</t>
  </si>
  <si>
    <t>Marcali Város Önkormányzata által 2016. évben ellátandó, önként vállalt feladatai, és államigazgatási feladatai       e Ft</t>
  </si>
  <si>
    <t>önkormányzati finanszírozás /építményadó /</t>
  </si>
  <si>
    <t>ingatlanértékesítés</t>
  </si>
  <si>
    <t>Marcali Közös Önkormányzati Hivatal 2016.évi bevételei</t>
  </si>
  <si>
    <t>Költségvetési bevételek</t>
  </si>
  <si>
    <t>Pénzmaradvány</t>
  </si>
  <si>
    <t>Marcali Közös Önkormányzati Hivatal 2016. évi kiadási előirányzatai</t>
  </si>
  <si>
    <t>2016 évi előirányzat</t>
  </si>
  <si>
    <t>Különféle befizetések és egyéb dologi kiadások (19+.. +21 )</t>
  </si>
  <si>
    <t>Dologi kiadások összesen ( 5+8+15+18+22 )</t>
  </si>
  <si>
    <t>Költségvetési kiadások összesen (1+2+23 )</t>
  </si>
  <si>
    <t>6. melléklet a /2016.(..) önkormányzati rendelethez</t>
  </si>
  <si>
    <t>7. melléklet  a /2016.(..) önkormányzati rendelethez</t>
  </si>
  <si>
    <t>Marcali Közös Önkormányzati Hivatal informatikai és egyéb eszköz beszerzés      (pénzügyi lizing: 1.526/e Ft)</t>
  </si>
  <si>
    <t>Műfüves sportpálya építése</t>
  </si>
  <si>
    <t>MLSZ sportfejlesztési program</t>
  </si>
  <si>
    <t>Részesedések beszerzése</t>
  </si>
  <si>
    <t>11. melléklet  a /2016.(.) önkormányzati rendelethez</t>
  </si>
  <si>
    <t xml:space="preserve">                                                    12. melléklet a /2016.(.)  rendelethez</t>
  </si>
  <si>
    <t>13. melléklet a /2016(.) önkormányzati rendelethez</t>
  </si>
  <si>
    <t>14. melléklet a /2016.(.) önkormányzati rendelethez</t>
  </si>
  <si>
    <t>15. melléklet a /2016. (. .) önkormányzati rendelethez</t>
  </si>
  <si>
    <t>8.melléklet a  /2016.(..) önkormányzati rendelethez</t>
  </si>
  <si>
    <t>Teljes munkaidőben foglakozta      tott</t>
  </si>
  <si>
    <t>Részmunkaidőben foglakozta tott</t>
  </si>
  <si>
    <t>Teljes munkaidő      ben foglakozta      tott</t>
  </si>
  <si>
    <t>Részmunkai dőben foglakoztatott</t>
  </si>
  <si>
    <t xml:space="preserve">2016. évi kv. Engedélye zett létszámke ret </t>
  </si>
  <si>
    <t>2016. évi módosított létszámke     ret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</si>
</sst>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00"/>
    <numFmt numFmtId="166" formatCode="#,##0\ _F_t"/>
    <numFmt numFmtId="167" formatCode="#,###"/>
    <numFmt numFmtId="168" formatCode="#"/>
  </numFmts>
  <fonts count="8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i/>
      <sz val="10"/>
      <color indexed="8"/>
      <name val="Cambria"/>
      <family val="1"/>
    </font>
    <font>
      <b/>
      <i/>
      <sz val="10"/>
      <name val="Cambria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0"/>
      <name val="Times New Roman CE"/>
      <family val="1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8"/>
      <name val="Arial CE"/>
      <family val="0"/>
    </font>
    <font>
      <i/>
      <sz val="12"/>
      <name val="Times New Roman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b/>
      <u val="single"/>
      <sz val="10"/>
      <name val="Times New Roman CE"/>
      <family val="0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u val="single"/>
      <sz val="10"/>
      <name val="Times New Roman"/>
      <family val="1"/>
    </font>
    <font>
      <sz val="12"/>
      <name val="Times New Roman CE"/>
      <family val="0"/>
    </font>
    <font>
      <b/>
      <i/>
      <sz val="10"/>
      <name val="Times New Roman CE"/>
      <family val="0"/>
    </font>
    <font>
      <sz val="10"/>
      <name val="Cambria"/>
      <family val="1"/>
    </font>
    <font>
      <sz val="11"/>
      <name val="Times New Roman CE"/>
      <family val="1"/>
    </font>
    <font>
      <b/>
      <sz val="11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solid">
        <fgColor theme="0" tint="-0.249939993023872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thin"/>
      <top style="thin"/>
      <bottom style="medium"/>
    </border>
    <border>
      <left style="thick"/>
      <right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</cellStyleXfs>
  <cellXfs count="7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0" xfId="60">
      <alignment/>
      <protection/>
    </xf>
    <xf numFmtId="0" fontId="5" fillId="0" borderId="0" xfId="60" applyFont="1">
      <alignment/>
      <protection/>
    </xf>
    <xf numFmtId="0" fontId="5" fillId="0" borderId="0" xfId="60" applyBorder="1">
      <alignment/>
      <protection/>
    </xf>
    <xf numFmtId="0" fontId="16" fillId="0" borderId="0" xfId="60" applyFont="1">
      <alignment/>
      <protection/>
    </xf>
    <xf numFmtId="0" fontId="17" fillId="33" borderId="12" xfId="60" applyFont="1" applyFill="1" applyBorder="1" applyAlignment="1">
      <alignment horizontal="center" vertical="center" wrapText="1"/>
      <protection/>
    </xf>
    <xf numFmtId="0" fontId="17" fillId="33" borderId="13" xfId="60" applyFont="1" applyFill="1" applyBorder="1" applyAlignment="1">
      <alignment horizontal="center" vertical="center" wrapText="1"/>
      <protection/>
    </xf>
    <xf numFmtId="0" fontId="17" fillId="33" borderId="14" xfId="60" applyFont="1" applyFill="1" applyBorder="1" applyAlignment="1">
      <alignment horizontal="center" vertical="center" wrapText="1"/>
      <protection/>
    </xf>
    <xf numFmtId="0" fontId="13" fillId="0" borderId="15" xfId="60" applyFont="1" applyBorder="1" applyAlignment="1">
      <alignment vertical="top" wrapText="1"/>
      <protection/>
    </xf>
    <xf numFmtId="0" fontId="13" fillId="0" borderId="16" xfId="60" applyFont="1" applyBorder="1" applyAlignment="1">
      <alignment vertical="top" wrapText="1"/>
      <protection/>
    </xf>
    <xf numFmtId="0" fontId="13" fillId="0" borderId="17" xfId="60" applyFont="1" applyBorder="1" applyAlignment="1">
      <alignment horizontal="center" vertical="center" wrapText="1"/>
      <protection/>
    </xf>
    <xf numFmtId="0" fontId="5" fillId="0" borderId="0" xfId="60" applyAlignment="1">
      <alignment vertical="center"/>
      <protection/>
    </xf>
    <xf numFmtId="0" fontId="16" fillId="0" borderId="0" xfId="60" applyFont="1" applyFill="1" applyAlignment="1">
      <alignment vertical="center"/>
      <protection/>
    </xf>
    <xf numFmtId="0" fontId="5" fillId="0" borderId="0" xfId="60" applyFill="1" applyAlignment="1">
      <alignment vertical="center"/>
      <protection/>
    </xf>
    <xf numFmtId="0" fontId="16" fillId="0" borderId="0" xfId="60" applyFont="1" applyAlignment="1">
      <alignment vertical="center"/>
      <protection/>
    </xf>
    <xf numFmtId="0" fontId="17" fillId="33" borderId="12" xfId="60" applyFont="1" applyFill="1" applyBorder="1" applyAlignment="1">
      <alignment horizontal="center" vertical="center" wrapText="1"/>
      <protection/>
    </xf>
    <xf numFmtId="0" fontId="17" fillId="33" borderId="13" xfId="60" applyFont="1" applyFill="1" applyBorder="1" applyAlignment="1">
      <alignment horizontal="center" vertical="center" wrapText="1"/>
      <protection/>
    </xf>
    <xf numFmtId="0" fontId="20" fillId="0" borderId="0" xfId="60" applyFont="1">
      <alignment/>
      <protection/>
    </xf>
    <xf numFmtId="0" fontId="16" fillId="0" borderId="0" xfId="60" applyFont="1" applyFill="1">
      <alignment/>
      <protection/>
    </xf>
    <xf numFmtId="0" fontId="13" fillId="0" borderId="0" xfId="60" applyFont="1" applyBorder="1" applyAlignment="1">
      <alignment horizontal="center" vertical="center" wrapText="1"/>
      <protection/>
    </xf>
    <xf numFmtId="9" fontId="16" fillId="0" borderId="0" xfId="60" applyNumberFormat="1" applyFont="1">
      <alignment/>
      <protection/>
    </xf>
    <xf numFmtId="0" fontId="11" fillId="33" borderId="13" xfId="60" applyFont="1" applyFill="1" applyBorder="1" applyAlignment="1">
      <alignment vertical="center" wrapText="1"/>
      <protection/>
    </xf>
    <xf numFmtId="3" fontId="11" fillId="33" borderId="13" xfId="60" applyNumberFormat="1" applyFont="1" applyFill="1" applyBorder="1" applyAlignment="1">
      <alignment horizontal="right" vertical="center"/>
      <protection/>
    </xf>
    <xf numFmtId="9" fontId="16" fillId="0" borderId="0" xfId="60" applyNumberFormat="1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3" fillId="0" borderId="0" xfId="60" applyFont="1" applyBorder="1" applyAlignment="1">
      <alignment vertical="top" wrapText="1"/>
      <protection/>
    </xf>
    <xf numFmtId="166" fontId="13" fillId="0" borderId="0" xfId="60" applyNumberFormat="1" applyFont="1" applyBorder="1" applyAlignment="1">
      <alignment horizontal="right" vertical="center" wrapText="1"/>
      <protection/>
    </xf>
    <xf numFmtId="166" fontId="5" fillId="0" borderId="0" xfId="60" applyNumberFormat="1">
      <alignment/>
      <protection/>
    </xf>
    <xf numFmtId="0" fontId="18" fillId="0" borderId="15" xfId="60" applyFont="1" applyFill="1" applyBorder="1" applyAlignment="1">
      <alignment vertical="top" wrapText="1"/>
      <protection/>
    </xf>
    <xf numFmtId="0" fontId="19" fillId="0" borderId="16" xfId="60" applyFont="1" applyFill="1" applyBorder="1" applyAlignment="1">
      <alignment horizontal="center" vertical="top" wrapText="1"/>
      <protection/>
    </xf>
    <xf numFmtId="0" fontId="11" fillId="33" borderId="12" xfId="60" applyFont="1" applyFill="1" applyBorder="1" applyAlignment="1">
      <alignment vertical="center" wrapText="1"/>
      <protection/>
    </xf>
    <xf numFmtId="10" fontId="12" fillId="33" borderId="14" xfId="60" applyNumberFormat="1" applyFont="1" applyFill="1" applyBorder="1" applyAlignment="1">
      <alignment vertical="center" wrapText="1"/>
      <protection/>
    </xf>
    <xf numFmtId="0" fontId="13" fillId="0" borderId="0" xfId="60" applyFont="1" applyBorder="1" applyAlignment="1">
      <alignment horizontal="left" vertical="center"/>
      <protection/>
    </xf>
    <xf numFmtId="166" fontId="5" fillId="0" borderId="0" xfId="60" applyNumberFormat="1" applyAlignment="1">
      <alignment horizontal="right"/>
      <protection/>
    </xf>
    <xf numFmtId="0" fontId="13" fillId="0" borderId="0" xfId="60" applyFont="1" applyBorder="1" applyAlignment="1">
      <alignment horizontal="right" vertical="center" wrapText="1"/>
      <protection/>
    </xf>
    <xf numFmtId="0" fontId="13" fillId="0" borderId="0" xfId="60" applyFont="1" applyBorder="1" applyAlignment="1">
      <alignment vertical="center" wrapText="1"/>
      <protection/>
    </xf>
    <xf numFmtId="166" fontId="13" fillId="0" borderId="0" xfId="60" applyNumberFormat="1" applyFont="1" applyBorder="1" applyAlignment="1">
      <alignment horizontal="right" vertical="center" wrapText="1"/>
      <protection/>
    </xf>
    <xf numFmtId="3" fontId="5" fillId="0" borderId="0" xfId="60" applyNumberFormat="1" applyAlignment="1">
      <alignment horizontal="right"/>
      <protection/>
    </xf>
    <xf numFmtId="166" fontId="5" fillId="0" borderId="0" xfId="60" applyNumberFormat="1" applyBorder="1">
      <alignment/>
      <protection/>
    </xf>
    <xf numFmtId="0" fontId="5" fillId="0" borderId="0" xfId="60" applyFont="1" applyBorder="1">
      <alignment/>
      <protection/>
    </xf>
    <xf numFmtId="3" fontId="5" fillId="0" borderId="0" xfId="60" applyNumberFormat="1" applyBorder="1">
      <alignment/>
      <protection/>
    </xf>
    <xf numFmtId="166" fontId="5" fillId="0" borderId="0" xfId="60" applyNumberFormat="1" applyBorder="1" applyAlignment="1">
      <alignment horizontal="right" vertical="center"/>
      <protection/>
    </xf>
    <xf numFmtId="166" fontId="13" fillId="0" borderId="0" xfId="60" applyNumberFormat="1" applyFont="1" applyFill="1" applyBorder="1" applyAlignment="1">
      <alignment horizontal="right" vertical="center" wrapText="1"/>
      <protection/>
    </xf>
    <xf numFmtId="0" fontId="13" fillId="0" borderId="0" xfId="60" applyFont="1" applyBorder="1" applyAlignment="1">
      <alignment horizontal="center" vertical="center" wrapText="1"/>
      <protection/>
    </xf>
    <xf numFmtId="0" fontId="5" fillId="0" borderId="0" xfId="60" applyAlignment="1">
      <alignment/>
      <protection/>
    </xf>
    <xf numFmtId="0" fontId="13" fillId="0" borderId="0" xfId="57" applyFont="1" applyFill="1" applyProtection="1">
      <alignment/>
      <protection/>
    </xf>
    <xf numFmtId="0" fontId="13" fillId="0" borderId="0" xfId="57" applyFont="1" applyFill="1" applyAlignment="1" applyProtection="1">
      <alignment wrapText="1"/>
      <protection/>
    </xf>
    <xf numFmtId="0" fontId="12" fillId="0" borderId="0" xfId="57" applyFont="1" applyFill="1" applyAlignment="1" applyProtection="1">
      <alignment horizontal="left" vertical="center"/>
      <protection/>
    </xf>
    <xf numFmtId="0" fontId="12" fillId="0" borderId="0" xfId="57" applyFont="1" applyFill="1" applyProtection="1">
      <alignment/>
      <protection/>
    </xf>
    <xf numFmtId="0" fontId="21" fillId="0" borderId="0" xfId="57" applyFont="1" applyFill="1" applyAlignment="1" applyProtection="1">
      <alignment horizontal="left" vertical="center" wrapText="1"/>
      <protection/>
    </xf>
    <xf numFmtId="0" fontId="20" fillId="0" borderId="0" xfId="60" applyFont="1" applyAlignment="1">
      <alignment/>
      <protection/>
    </xf>
    <xf numFmtId="3" fontId="22" fillId="0" borderId="10" xfId="60" applyNumberFormat="1" applyFont="1" applyBorder="1" applyAlignment="1">
      <alignment horizontal="right" vertical="top" wrapText="1"/>
      <protection/>
    </xf>
    <xf numFmtId="3" fontId="22" fillId="0" borderId="10" xfId="60" applyNumberFormat="1" applyFont="1" applyBorder="1" applyAlignment="1">
      <alignment horizontal="right" wrapText="1"/>
      <protection/>
    </xf>
    <xf numFmtId="0" fontId="20" fillId="0" borderId="0" xfId="60" applyFont="1" applyBorder="1">
      <alignment/>
      <protection/>
    </xf>
    <xf numFmtId="0" fontId="17" fillId="33" borderId="10" xfId="60" applyFont="1" applyFill="1" applyBorder="1" applyAlignment="1">
      <alignment horizontal="center" vertical="top" wrapText="1"/>
      <protection/>
    </xf>
    <xf numFmtId="3" fontId="22" fillId="0" borderId="10" xfId="60" applyNumberFormat="1" applyFont="1" applyBorder="1" applyAlignment="1">
      <alignment horizontal="right" vertical="center" wrapText="1"/>
      <protection/>
    </xf>
    <xf numFmtId="0" fontId="20" fillId="0" borderId="10" xfId="60" applyFont="1" applyBorder="1">
      <alignment/>
      <protection/>
    </xf>
    <xf numFmtId="0" fontId="17" fillId="0" borderId="0" xfId="60" applyFont="1" applyBorder="1" applyAlignment="1">
      <alignment vertical="top" wrapText="1"/>
      <protection/>
    </xf>
    <xf numFmtId="3" fontId="17" fillId="0" borderId="0" xfId="60" applyNumberFormat="1" applyFont="1" applyBorder="1" applyAlignment="1">
      <alignment horizontal="right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17" fillId="0" borderId="0" xfId="60" applyFont="1" applyFill="1" applyBorder="1" applyAlignment="1">
      <alignment horizontal="center" vertical="top" wrapText="1"/>
      <protection/>
    </xf>
    <xf numFmtId="0" fontId="17" fillId="0" borderId="0" xfId="60" applyFont="1" applyFill="1" applyBorder="1" applyAlignment="1">
      <alignment horizontal="center" wrapText="1"/>
      <protection/>
    </xf>
    <xf numFmtId="3" fontId="22" fillId="0" borderId="0" xfId="60" applyNumberFormat="1" applyFont="1" applyBorder="1" applyAlignment="1">
      <alignment horizontal="right" vertical="center" wrapText="1"/>
      <protection/>
    </xf>
    <xf numFmtId="3" fontId="22" fillId="0" borderId="0" xfId="60" applyNumberFormat="1" applyFont="1" applyBorder="1" applyAlignment="1">
      <alignment horizontal="right" vertical="top" wrapText="1"/>
      <protection/>
    </xf>
    <xf numFmtId="3" fontId="22" fillId="0" borderId="0" xfId="60" applyNumberFormat="1" applyFont="1" applyBorder="1" applyAlignment="1">
      <alignment horizontal="right" wrapText="1"/>
      <protection/>
    </xf>
    <xf numFmtId="3" fontId="22" fillId="0" borderId="18" xfId="60" applyNumberFormat="1" applyFont="1" applyBorder="1" applyAlignment="1">
      <alignment horizontal="right" vertical="center" wrapText="1"/>
      <protection/>
    </xf>
    <xf numFmtId="0" fontId="22" fillId="0" borderId="0" xfId="60" applyFont="1" applyBorder="1">
      <alignment/>
      <protection/>
    </xf>
    <xf numFmtId="0" fontId="22" fillId="0" borderId="0" xfId="57" applyFont="1" applyFill="1" applyProtection="1">
      <alignment/>
      <protection/>
    </xf>
    <xf numFmtId="0" fontId="20" fillId="0" borderId="0" xfId="60" applyFont="1" applyBorder="1" applyAlignment="1">
      <alignment horizontal="right" vertical="center" wrapText="1"/>
      <protection/>
    </xf>
    <xf numFmtId="0" fontId="17" fillId="0" borderId="10" xfId="57" applyFont="1" applyFill="1" applyBorder="1" applyProtection="1">
      <alignment/>
      <protection/>
    </xf>
    <xf numFmtId="0" fontId="23" fillId="0" borderId="0" xfId="69" applyFont="1">
      <alignment/>
      <protection/>
    </xf>
    <xf numFmtId="0" fontId="5" fillId="0" borderId="0" xfId="69">
      <alignment/>
      <protection/>
    </xf>
    <xf numFmtId="0" fontId="24" fillId="33" borderId="19" xfId="69" applyFont="1" applyFill="1" applyBorder="1" applyAlignment="1">
      <alignment horizontal="center" vertical="top" wrapText="1"/>
      <protection/>
    </xf>
    <xf numFmtId="0" fontId="24" fillId="33" borderId="20" xfId="69" applyFont="1" applyFill="1" applyBorder="1" applyAlignment="1">
      <alignment horizontal="center" vertical="top" wrapText="1"/>
      <protection/>
    </xf>
    <xf numFmtId="0" fontId="25" fillId="0" borderId="21" xfId="69" applyFont="1" applyBorder="1" applyAlignment="1">
      <alignment horizontal="center" vertical="top" wrapText="1"/>
      <protection/>
    </xf>
    <xf numFmtId="0" fontId="26" fillId="0" borderId="10" xfId="69" applyFont="1" applyBorder="1" applyAlignment="1">
      <alignment horizontal="center" vertical="top" wrapText="1"/>
      <protection/>
    </xf>
    <xf numFmtId="0" fontId="24" fillId="0" borderId="21" xfId="69" applyFont="1" applyBorder="1" applyAlignment="1">
      <alignment horizontal="center" vertical="top" wrapText="1"/>
      <protection/>
    </xf>
    <xf numFmtId="0" fontId="26" fillId="0" borderId="10" xfId="69" applyFont="1" applyBorder="1" applyAlignment="1">
      <alignment vertical="top" wrapText="1"/>
      <protection/>
    </xf>
    <xf numFmtId="0" fontId="25" fillId="0" borderId="10" xfId="69" applyFont="1" applyBorder="1" applyAlignment="1">
      <alignment vertical="top" wrapText="1"/>
      <protection/>
    </xf>
    <xf numFmtId="0" fontId="5" fillId="0" borderId="0" xfId="69" applyFont="1">
      <alignment/>
      <protection/>
    </xf>
    <xf numFmtId="0" fontId="24" fillId="33" borderId="21" xfId="69" applyFont="1" applyFill="1" applyBorder="1" applyAlignment="1">
      <alignment horizontal="center" vertical="top" wrapText="1"/>
      <protection/>
    </xf>
    <xf numFmtId="0" fontId="24" fillId="33" borderId="10" xfId="69" applyFont="1" applyFill="1" applyBorder="1" applyAlignment="1">
      <alignment vertical="top" wrapText="1"/>
      <protection/>
    </xf>
    <xf numFmtId="3" fontId="5" fillId="0" borderId="0" xfId="69" applyNumberFormat="1">
      <alignment/>
      <protection/>
    </xf>
    <xf numFmtId="3" fontId="13" fillId="0" borderId="0" xfId="69" applyNumberFormat="1" applyFont="1">
      <alignment/>
      <protection/>
    </xf>
    <xf numFmtId="0" fontId="25" fillId="34" borderId="10" xfId="69" applyFont="1" applyFill="1" applyBorder="1" applyAlignment="1">
      <alignment vertical="top" wrapText="1" shrinkToFit="1"/>
      <protection/>
    </xf>
    <xf numFmtId="3" fontId="3" fillId="0" borderId="0" xfId="0" applyNumberFormat="1" applyFont="1" applyFill="1" applyAlignment="1">
      <alignment/>
    </xf>
    <xf numFmtId="0" fontId="24" fillId="35" borderId="22" xfId="69" applyFont="1" applyFill="1" applyBorder="1" applyAlignment="1">
      <alignment horizontal="center" wrapText="1"/>
      <protection/>
    </xf>
    <xf numFmtId="3" fontId="26" fillId="0" borderId="23" xfId="69" applyNumberFormat="1" applyFont="1" applyBorder="1" applyAlignment="1">
      <alignment horizontal="center" vertical="top" wrapText="1"/>
      <protection/>
    </xf>
    <xf numFmtId="3" fontId="24" fillId="0" borderId="23" xfId="69" applyNumberFormat="1" applyFont="1" applyBorder="1" applyAlignment="1">
      <alignment horizontal="right" vertical="top" wrapText="1"/>
      <protection/>
    </xf>
    <xf numFmtId="3" fontId="25" fillId="0" borderId="23" xfId="69" applyNumberFormat="1" applyFont="1" applyBorder="1" applyAlignment="1">
      <alignment horizontal="right" vertical="top" wrapText="1"/>
      <protection/>
    </xf>
    <xf numFmtId="3" fontId="24" fillId="0" borderId="23" xfId="69" applyNumberFormat="1" applyFont="1" applyBorder="1" applyAlignment="1">
      <alignment horizontal="right" wrapText="1"/>
      <protection/>
    </xf>
    <xf numFmtId="3" fontId="25" fillId="0" borderId="23" xfId="69" applyNumberFormat="1" applyFont="1" applyBorder="1">
      <alignment/>
      <protection/>
    </xf>
    <xf numFmtId="3" fontId="24" fillId="0" borderId="23" xfId="69" applyNumberFormat="1" applyFont="1" applyBorder="1">
      <alignment/>
      <protection/>
    </xf>
    <xf numFmtId="3" fontId="24" fillId="33" borderId="23" xfId="69" applyNumberFormat="1" applyFont="1" applyFill="1" applyBorder="1" applyAlignment="1">
      <alignment horizontal="right" wrapText="1"/>
      <protection/>
    </xf>
    <xf numFmtId="0" fontId="5" fillId="0" borderId="0" xfId="69" applyFont="1" applyAlignment="1">
      <alignment horizontal="center" vertical="center" wrapText="1"/>
      <protection/>
    </xf>
    <xf numFmtId="167" fontId="21" fillId="0" borderId="0" xfId="64" applyNumberFormat="1" applyFont="1" applyAlignment="1">
      <alignment horizontal="center" vertical="center" wrapText="1"/>
      <protection/>
    </xf>
    <xf numFmtId="167" fontId="28" fillId="0" borderId="0" xfId="64" applyNumberFormat="1" applyFont="1" applyAlignment="1">
      <alignment vertical="center" wrapText="1"/>
      <protection/>
    </xf>
    <xf numFmtId="167" fontId="15" fillId="0" borderId="0" xfId="64" applyNumberFormat="1" applyFont="1" applyAlignment="1">
      <alignment vertical="center" wrapText="1"/>
      <protection/>
    </xf>
    <xf numFmtId="167" fontId="15" fillId="0" borderId="0" xfId="64" applyNumberFormat="1" applyAlignment="1">
      <alignment vertical="center" wrapText="1"/>
      <protection/>
    </xf>
    <xf numFmtId="167" fontId="29" fillId="0" borderId="0" xfId="64" applyNumberFormat="1" applyFont="1" applyAlignment="1">
      <alignment horizontal="right" vertical="center"/>
      <protection/>
    </xf>
    <xf numFmtId="167" fontId="11" fillId="33" borderId="21" xfId="64" applyNumberFormat="1" applyFont="1" applyFill="1" applyBorder="1" applyAlignment="1">
      <alignment horizontal="center" vertical="center" wrapText="1"/>
      <protection/>
    </xf>
    <xf numFmtId="167" fontId="12" fillId="33" borderId="10" xfId="64" applyNumberFormat="1" applyFont="1" applyFill="1" applyBorder="1" applyAlignment="1">
      <alignment horizontal="center" vertical="center" wrapText="1"/>
      <protection/>
    </xf>
    <xf numFmtId="167" fontId="11" fillId="33" borderId="10" xfId="64" applyNumberFormat="1" applyFont="1" applyFill="1" applyBorder="1" applyAlignment="1">
      <alignment horizontal="center" vertical="center" wrapText="1"/>
      <protection/>
    </xf>
    <xf numFmtId="167" fontId="12" fillId="33" borderId="23" xfId="64" applyNumberFormat="1" applyFont="1" applyFill="1" applyBorder="1" applyAlignment="1">
      <alignment horizontal="center" vertical="center" wrapText="1"/>
      <protection/>
    </xf>
    <xf numFmtId="167" fontId="30" fillId="0" borderId="0" xfId="64" applyNumberFormat="1" applyFont="1" applyAlignment="1">
      <alignment horizontal="center" vertical="center" wrapText="1"/>
      <protection/>
    </xf>
    <xf numFmtId="167" fontId="13" fillId="0" borderId="10" xfId="64" applyNumberFormat="1" applyFont="1" applyBorder="1" applyAlignment="1" applyProtection="1">
      <alignment horizontal="right" vertical="center" wrapText="1"/>
      <protection locked="0"/>
    </xf>
    <xf numFmtId="167" fontId="13" fillId="0" borderId="10" xfId="64" applyNumberFormat="1" applyFont="1" applyBorder="1" applyAlignment="1">
      <alignment vertical="center" wrapText="1"/>
      <protection/>
    </xf>
    <xf numFmtId="167" fontId="13" fillId="0" borderId="23" xfId="64" applyNumberFormat="1" applyFont="1" applyBorder="1" applyAlignment="1" applyProtection="1">
      <alignment horizontal="right" vertical="center" wrapText="1"/>
      <protection locked="0"/>
    </xf>
    <xf numFmtId="167" fontId="31" fillId="0" borderId="0" xfId="64" applyNumberFormat="1" applyFont="1" applyAlignment="1">
      <alignment horizontal="centerContinuous" vertical="center" wrapText="1"/>
      <protection/>
    </xf>
    <xf numFmtId="167" fontId="13" fillId="0" borderId="21" xfId="64" applyNumberFormat="1" applyFont="1" applyBorder="1" applyAlignment="1" applyProtection="1">
      <alignment horizontal="left" vertical="center" wrapText="1"/>
      <protection locked="0"/>
    </xf>
    <xf numFmtId="167" fontId="15" fillId="0" borderId="21" xfId="64" applyNumberFormat="1" applyFont="1" applyBorder="1" applyAlignment="1">
      <alignment horizontal="left" vertical="center" wrapText="1"/>
      <protection/>
    </xf>
    <xf numFmtId="167" fontId="15" fillId="0" borderId="10" xfId="64" applyNumberFormat="1" applyBorder="1" applyAlignment="1">
      <alignment vertical="center" wrapText="1"/>
      <protection/>
    </xf>
    <xf numFmtId="167" fontId="13" fillId="0" borderId="10" xfId="64" applyNumberFormat="1" applyFont="1" applyBorder="1" applyAlignment="1" applyProtection="1">
      <alignment horizontal="center" vertical="center" wrapText="1"/>
      <protection locked="0"/>
    </xf>
    <xf numFmtId="167" fontId="13" fillId="0" borderId="10" xfId="64" applyNumberFormat="1" applyFont="1" applyBorder="1" applyAlignment="1" applyProtection="1">
      <alignment vertical="center" wrapText="1"/>
      <protection locked="0"/>
    </xf>
    <xf numFmtId="167" fontId="13" fillId="0" borderId="23" xfId="64" applyNumberFormat="1" applyFont="1" applyBorder="1" applyAlignment="1" applyProtection="1">
      <alignment horizontal="center" vertical="center" wrapText="1"/>
      <protection locked="0"/>
    </xf>
    <xf numFmtId="167" fontId="12" fillId="0" borderId="21" xfId="64" applyNumberFormat="1" applyFont="1" applyBorder="1" applyAlignment="1">
      <alignment horizontal="left" vertical="center" wrapText="1"/>
      <protection/>
    </xf>
    <xf numFmtId="167" fontId="12" fillId="0" borderId="10" xfId="64" applyNumberFormat="1" applyFont="1" applyBorder="1" applyAlignment="1">
      <alignment horizontal="right" vertical="center" wrapText="1"/>
      <protection/>
    </xf>
    <xf numFmtId="167" fontId="12" fillId="0" borderId="10" xfId="64" applyNumberFormat="1" applyFont="1" applyBorder="1" applyAlignment="1">
      <alignment vertical="center" wrapText="1"/>
      <protection/>
    </xf>
    <xf numFmtId="167" fontId="12" fillId="0" borderId="23" xfId="64" applyNumberFormat="1" applyFont="1" applyBorder="1" applyAlignment="1">
      <alignment vertical="center" wrapText="1"/>
      <protection/>
    </xf>
    <xf numFmtId="167" fontId="17" fillId="0" borderId="24" xfId="64" applyNumberFormat="1" applyFont="1" applyBorder="1" applyAlignment="1">
      <alignment horizontal="left" vertical="center" wrapText="1"/>
      <protection/>
    </xf>
    <xf numFmtId="167" fontId="13" fillId="0" borderId="25" xfId="64" applyNumberFormat="1" applyFont="1" applyBorder="1" applyAlignment="1" applyProtection="1">
      <alignment horizontal="right" vertical="center" wrapText="1"/>
      <protection/>
    </xf>
    <xf numFmtId="167" fontId="17" fillId="0" borderId="25" xfId="64" applyNumberFormat="1" applyFont="1" applyBorder="1" applyAlignment="1">
      <alignment vertical="center" wrapText="1"/>
      <protection/>
    </xf>
    <xf numFmtId="167" fontId="13" fillId="0" borderId="26" xfId="64" applyNumberFormat="1" applyFont="1" applyBorder="1" applyAlignment="1" applyProtection="1">
      <alignment horizontal="center" vertical="center" wrapText="1"/>
      <protection/>
    </xf>
    <xf numFmtId="167" fontId="15" fillId="0" borderId="0" xfId="64" applyNumberFormat="1" applyFont="1" applyAlignment="1">
      <alignment horizontal="center" vertical="center" wrapText="1"/>
      <protection/>
    </xf>
    <xf numFmtId="167" fontId="15" fillId="0" borderId="0" xfId="64" applyNumberFormat="1" applyAlignment="1">
      <alignment horizontal="center" vertical="center" wrapText="1"/>
      <protection/>
    </xf>
    <xf numFmtId="167" fontId="15" fillId="0" borderId="0" xfId="65" applyNumberFormat="1" applyAlignment="1">
      <alignment vertical="center" wrapText="1"/>
      <protection/>
    </xf>
    <xf numFmtId="167" fontId="29" fillId="0" borderId="0" xfId="65" applyNumberFormat="1" applyFont="1" applyAlignment="1">
      <alignment horizontal="right" vertical="center"/>
      <protection/>
    </xf>
    <xf numFmtId="167" fontId="11" fillId="33" borderId="21" xfId="65" applyNumberFormat="1" applyFont="1" applyFill="1" applyBorder="1" applyAlignment="1">
      <alignment horizontal="center" vertical="center" wrapText="1"/>
      <protection/>
    </xf>
    <xf numFmtId="167" fontId="12" fillId="33" borderId="10" xfId="65" applyNumberFormat="1" applyFont="1" applyFill="1" applyBorder="1" applyAlignment="1">
      <alignment horizontal="center" vertical="center" wrapText="1"/>
      <protection/>
    </xf>
    <xf numFmtId="167" fontId="11" fillId="33" borderId="10" xfId="65" applyNumberFormat="1" applyFont="1" applyFill="1" applyBorder="1" applyAlignment="1">
      <alignment horizontal="center" vertical="center" wrapText="1"/>
      <protection/>
    </xf>
    <xf numFmtId="167" fontId="30" fillId="0" borderId="0" xfId="65" applyNumberFormat="1" applyFont="1" applyAlignment="1">
      <alignment horizontal="center" vertical="center" wrapText="1"/>
      <protection/>
    </xf>
    <xf numFmtId="167" fontId="13" fillId="0" borderId="21" xfId="65" applyNumberFormat="1" applyFont="1" applyBorder="1" applyAlignment="1">
      <alignment horizontal="left" vertical="center" wrapText="1"/>
      <protection/>
    </xf>
    <xf numFmtId="167" fontId="13" fillId="0" borderId="10" xfId="65" applyNumberFormat="1" applyFont="1" applyBorder="1" applyAlignment="1" applyProtection="1">
      <alignment horizontal="right" vertical="center" wrapText="1"/>
      <protection locked="0"/>
    </xf>
    <xf numFmtId="167" fontId="13" fillId="0" borderId="10" xfId="65" applyNumberFormat="1" applyFont="1" applyBorder="1" applyAlignment="1">
      <alignment vertical="center" wrapText="1"/>
      <protection/>
    </xf>
    <xf numFmtId="167" fontId="31" fillId="0" borderId="0" xfId="65" applyNumberFormat="1" applyFont="1" applyAlignment="1">
      <alignment horizontal="centerContinuous" vertical="center" wrapText="1"/>
      <protection/>
    </xf>
    <xf numFmtId="167" fontId="13" fillId="0" borderId="10" xfId="65" applyNumberFormat="1" applyFont="1" applyBorder="1" applyAlignment="1" applyProtection="1">
      <alignment vertical="center" wrapText="1"/>
      <protection locked="0"/>
    </xf>
    <xf numFmtId="167" fontId="13" fillId="0" borderId="21" xfId="65" applyNumberFormat="1" applyFont="1" applyBorder="1" applyAlignment="1" applyProtection="1">
      <alignment horizontal="left" vertical="center" wrapText="1"/>
      <protection locked="0"/>
    </xf>
    <xf numFmtId="167" fontId="15" fillId="0" borderId="0" xfId="65" applyNumberFormat="1" applyFont="1" applyAlignment="1">
      <alignment vertical="center" wrapText="1"/>
      <protection/>
    </xf>
    <xf numFmtId="167" fontId="13" fillId="0" borderId="10" xfId="65" applyNumberFormat="1" applyFont="1" applyBorder="1" applyAlignment="1" applyProtection="1">
      <alignment horizontal="center" vertical="center" wrapText="1"/>
      <protection locked="0"/>
    </xf>
    <xf numFmtId="167" fontId="12" fillId="0" borderId="21" xfId="65" applyNumberFormat="1" applyFont="1" applyBorder="1" applyAlignment="1">
      <alignment horizontal="left" vertical="center" wrapText="1"/>
      <protection/>
    </xf>
    <xf numFmtId="1" fontId="12" fillId="0" borderId="10" xfId="65" applyNumberFormat="1" applyFont="1" applyBorder="1" applyAlignment="1">
      <alignment horizontal="right" vertical="center" wrapText="1"/>
      <protection/>
    </xf>
    <xf numFmtId="167" fontId="12" fillId="0" borderId="10" xfId="65" applyNumberFormat="1" applyFont="1" applyBorder="1" applyAlignment="1">
      <alignment vertical="center" wrapText="1"/>
      <protection/>
    </xf>
    <xf numFmtId="167" fontId="17" fillId="0" borderId="24" xfId="65" applyNumberFormat="1" applyFont="1" applyBorder="1" applyAlignment="1">
      <alignment horizontal="left" vertical="center" wrapText="1"/>
      <protection/>
    </xf>
    <xf numFmtId="167" fontId="13" fillId="0" borderId="25" xfId="65" applyNumberFormat="1" applyFont="1" applyBorder="1" applyAlignment="1" applyProtection="1">
      <alignment horizontal="center" vertical="center" wrapText="1"/>
      <protection/>
    </xf>
    <xf numFmtId="167" fontId="17" fillId="0" borderId="25" xfId="65" applyNumberFormat="1" applyFont="1" applyBorder="1" applyAlignment="1">
      <alignment vertical="center" wrapText="1"/>
      <protection/>
    </xf>
    <xf numFmtId="167" fontId="15" fillId="0" borderId="0" xfId="65" applyNumberFormat="1" applyFont="1" applyAlignment="1">
      <alignment horizontal="center" vertical="center" wrapText="1"/>
      <protection/>
    </xf>
    <xf numFmtId="167" fontId="15" fillId="0" borderId="0" xfId="65" applyNumberFormat="1" applyAlignment="1">
      <alignment horizontal="center" vertical="center" wrapText="1"/>
      <protection/>
    </xf>
    <xf numFmtId="0" fontId="33" fillId="0" borderId="0" xfId="54" applyFont="1">
      <alignment/>
      <protection/>
    </xf>
    <xf numFmtId="0" fontId="33" fillId="0" borderId="0" xfId="54" applyFont="1" applyAlignment="1">
      <alignment horizontal="right"/>
      <protection/>
    </xf>
    <xf numFmtId="49" fontId="33" fillId="0" borderId="0" xfId="54" applyNumberFormat="1" applyFont="1">
      <alignment/>
      <protection/>
    </xf>
    <xf numFmtId="3" fontId="33" fillId="0" borderId="10" xfId="54" applyNumberFormat="1" applyFont="1" applyBorder="1">
      <alignment/>
      <protection/>
    </xf>
    <xf numFmtId="3" fontId="33" fillId="0" borderId="23" xfId="54" applyNumberFormat="1" applyFont="1" applyBorder="1">
      <alignment/>
      <protection/>
    </xf>
    <xf numFmtId="0" fontId="33" fillId="0" borderId="0" xfId="54" applyFont="1" applyAlignment="1">
      <alignment vertical="center"/>
      <protection/>
    </xf>
    <xf numFmtId="3" fontId="33" fillId="0" borderId="25" xfId="54" applyNumberFormat="1" applyFont="1" applyBorder="1">
      <alignment/>
      <protection/>
    </xf>
    <xf numFmtId="3" fontId="33" fillId="0" borderId="26" xfId="54" applyNumberFormat="1" applyFont="1" applyBorder="1">
      <alignment/>
      <protection/>
    </xf>
    <xf numFmtId="0" fontId="33" fillId="0" borderId="0" xfId="54" applyFont="1" applyBorder="1" applyAlignment="1">
      <alignment horizontal="left"/>
      <protection/>
    </xf>
    <xf numFmtId="0" fontId="33" fillId="0" borderId="0" xfId="54" applyFont="1" applyBorder="1">
      <alignment/>
      <protection/>
    </xf>
    <xf numFmtId="0" fontId="15" fillId="0" borderId="0" xfId="68" applyFont="1" applyAlignment="1">
      <alignment horizontal="center" vertical="center" wrapText="1"/>
      <protection/>
    </xf>
    <xf numFmtId="0" fontId="15" fillId="0" borderId="0" xfId="68" applyAlignment="1">
      <alignment horizontal="center" vertical="center" wrapText="1"/>
      <protection/>
    </xf>
    <xf numFmtId="0" fontId="5" fillId="0" borderId="0" xfId="69" applyBorder="1">
      <alignment/>
      <protection/>
    </xf>
    <xf numFmtId="167" fontId="34" fillId="0" borderId="0" xfId="66" applyNumberFormat="1" applyFont="1" applyAlignment="1">
      <alignment vertical="center" wrapText="1"/>
      <protection/>
    </xf>
    <xf numFmtId="0" fontId="15" fillId="0" borderId="0" xfId="68" applyAlignment="1">
      <alignment vertical="center" wrapText="1"/>
      <protection/>
    </xf>
    <xf numFmtId="167" fontId="36" fillId="0" borderId="0" xfId="68" applyNumberFormat="1" applyFont="1" applyAlignment="1">
      <alignment horizontal="center" vertical="center" wrapText="1"/>
      <protection/>
    </xf>
    <xf numFmtId="167" fontId="36" fillId="0" borderId="0" xfId="68" applyNumberFormat="1" applyFont="1" applyAlignment="1">
      <alignment vertical="center" wrapText="1"/>
      <protection/>
    </xf>
    <xf numFmtId="0" fontId="30" fillId="0" borderId="12" xfId="68" applyFont="1" applyBorder="1" applyAlignment="1">
      <alignment horizontal="center" vertical="center" wrapText="1"/>
      <protection/>
    </xf>
    <xf numFmtId="0" fontId="35" fillId="0" borderId="13" xfId="68" applyFont="1" applyBorder="1" applyAlignment="1">
      <alignment horizontal="center" vertical="center" wrapText="1"/>
      <protection/>
    </xf>
    <xf numFmtId="0" fontId="35" fillId="0" borderId="14" xfId="68" applyFont="1" applyBorder="1" applyAlignment="1">
      <alignment horizontal="center" vertical="center" wrapText="1"/>
      <protection/>
    </xf>
    <xf numFmtId="0" fontId="30" fillId="0" borderId="0" xfId="68" applyFont="1" applyAlignment="1">
      <alignment horizontal="center" vertical="center" wrapText="1"/>
      <protection/>
    </xf>
    <xf numFmtId="0" fontId="30" fillId="0" borderId="24" xfId="68" applyFont="1" applyBorder="1" applyAlignment="1">
      <alignment horizontal="center" vertical="center" wrapText="1"/>
      <protection/>
    </xf>
    <xf numFmtId="0" fontId="35" fillId="0" borderId="25" xfId="68" applyFont="1" applyBorder="1" applyAlignment="1">
      <alignment vertical="center" wrapText="1"/>
      <protection/>
    </xf>
    <xf numFmtId="167" fontId="30" fillId="0" borderId="26" xfId="68" applyNumberFormat="1" applyFont="1" applyBorder="1" applyAlignment="1">
      <alignment vertical="center" wrapText="1"/>
      <protection/>
    </xf>
    <xf numFmtId="167" fontId="15" fillId="0" borderId="0" xfId="68" applyNumberFormat="1" applyAlignment="1">
      <alignment vertical="center" wrapText="1"/>
      <protection/>
    </xf>
    <xf numFmtId="0" fontId="15" fillId="0" borderId="21" xfId="68" applyFont="1" applyBorder="1" applyAlignment="1">
      <alignment horizontal="center" vertical="center" wrapText="1"/>
      <protection/>
    </xf>
    <xf numFmtId="0" fontId="15" fillId="0" borderId="10" xfId="68" applyFont="1" applyBorder="1" applyAlignment="1" applyProtection="1">
      <alignment vertical="center" wrapText="1"/>
      <protection locked="0"/>
    </xf>
    <xf numFmtId="167" fontId="15" fillId="0" borderId="10" xfId="68" applyNumberFormat="1" applyBorder="1" applyAlignment="1" applyProtection="1">
      <alignment vertical="center" wrapText="1"/>
      <protection locked="0"/>
    </xf>
    <xf numFmtId="167" fontId="15" fillId="0" borderId="23" xfId="68" applyNumberFormat="1" applyBorder="1" applyAlignment="1" applyProtection="1">
      <alignment vertical="center" wrapText="1"/>
      <protection locked="0"/>
    </xf>
    <xf numFmtId="167" fontId="30" fillId="0" borderId="25" xfId="68" applyNumberFormat="1" applyFont="1" applyBorder="1" applyAlignment="1">
      <alignment vertical="center" wrapText="1"/>
      <protection/>
    </xf>
    <xf numFmtId="0" fontId="4" fillId="0" borderId="0" xfId="0" applyFont="1" applyFill="1" applyBorder="1" applyAlignment="1">
      <alignment/>
    </xf>
    <xf numFmtId="0" fontId="5" fillId="0" borderId="0" xfId="59">
      <alignment/>
      <protection/>
    </xf>
    <xf numFmtId="0" fontId="13" fillId="0" borderId="10" xfId="59" applyFont="1" applyBorder="1" applyAlignment="1">
      <alignment vertical="top" wrapText="1"/>
      <protection/>
    </xf>
    <xf numFmtId="0" fontId="5" fillId="0" borderId="10" xfId="59" applyBorder="1">
      <alignment/>
      <protection/>
    </xf>
    <xf numFmtId="0" fontId="5" fillId="0" borderId="23" xfId="59" applyBorder="1">
      <alignment/>
      <protection/>
    </xf>
    <xf numFmtId="0" fontId="13" fillId="0" borderId="21" xfId="59" applyFont="1" applyBorder="1" applyAlignment="1">
      <alignment horizontal="center" vertical="center" wrapText="1"/>
      <protection/>
    </xf>
    <xf numFmtId="49" fontId="13" fillId="0" borderId="10" xfId="59" applyNumberFormat="1" applyFont="1" applyBorder="1" applyAlignment="1">
      <alignment vertical="top" wrapText="1"/>
      <protection/>
    </xf>
    <xf numFmtId="0" fontId="5" fillId="0" borderId="10" xfId="59" applyBorder="1" applyAlignment="1">
      <alignment vertical="top"/>
      <protection/>
    </xf>
    <xf numFmtId="0" fontId="5" fillId="0" borderId="24" xfId="59" applyBorder="1">
      <alignment/>
      <protection/>
    </xf>
    <xf numFmtId="0" fontId="5" fillId="0" borderId="25" xfId="59" applyBorder="1">
      <alignment/>
      <protection/>
    </xf>
    <xf numFmtId="0" fontId="5" fillId="0" borderId="26" xfId="59" applyBorder="1">
      <alignment/>
      <protection/>
    </xf>
    <xf numFmtId="0" fontId="5" fillId="0" borderId="27" xfId="59" applyFill="1" applyBorder="1">
      <alignment/>
      <protection/>
    </xf>
    <xf numFmtId="167" fontId="36" fillId="0" borderId="0" xfId="68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13" fillId="0" borderId="0" xfId="57" applyFont="1" applyFill="1" applyBorder="1" applyProtection="1">
      <alignment/>
      <protection/>
    </xf>
    <xf numFmtId="0" fontId="15" fillId="0" borderId="0" xfId="68" applyBorder="1" applyAlignment="1">
      <alignment horizontal="center" vertical="center" wrapText="1"/>
      <protection/>
    </xf>
    <xf numFmtId="0" fontId="15" fillId="0" borderId="0" xfId="68" applyBorder="1" applyAlignment="1">
      <alignment vertical="center" wrapText="1"/>
      <protection/>
    </xf>
    <xf numFmtId="167" fontId="15" fillId="0" borderId="0" xfId="65" applyNumberFormat="1" applyFont="1" applyBorder="1" applyAlignment="1">
      <alignment horizontal="center" vertical="center" wrapText="1"/>
      <protection/>
    </xf>
    <xf numFmtId="167" fontId="15" fillId="0" borderId="0" xfId="65" applyNumberFormat="1" applyFont="1" applyBorder="1" applyAlignment="1">
      <alignment vertical="center" wrapText="1"/>
      <protection/>
    </xf>
    <xf numFmtId="167" fontId="15" fillId="0" borderId="0" xfId="64" applyNumberFormat="1" applyFont="1" applyBorder="1" applyAlignment="1">
      <alignment horizontal="center" vertical="center" wrapText="1"/>
      <protection/>
    </xf>
    <xf numFmtId="167" fontId="15" fillId="0" borderId="0" xfId="64" applyNumberFormat="1" applyFont="1" applyBorder="1" applyAlignment="1">
      <alignment vertical="center" wrapText="1"/>
      <protection/>
    </xf>
    <xf numFmtId="0" fontId="5" fillId="0" borderId="0" xfId="59" applyBorder="1">
      <alignment/>
      <protection/>
    </xf>
    <xf numFmtId="0" fontId="13" fillId="0" borderId="21" xfId="59" applyFont="1" applyBorder="1" applyAlignment="1">
      <alignment vertical="top" wrapText="1"/>
      <protection/>
    </xf>
    <xf numFmtId="0" fontId="12" fillId="0" borderId="10" xfId="59" applyFont="1" applyBorder="1" applyAlignment="1">
      <alignment vertical="top" wrapText="1"/>
      <protection/>
    </xf>
    <xf numFmtId="3" fontId="12" fillId="0" borderId="10" xfId="59" applyNumberFormat="1" applyFont="1" applyBorder="1" applyAlignment="1">
      <alignment vertical="top" wrapText="1"/>
      <protection/>
    </xf>
    <xf numFmtId="0" fontId="25" fillId="0" borderId="21" xfId="69" applyFont="1" applyBorder="1" applyAlignment="1">
      <alignment vertical="top" wrapText="1"/>
      <protection/>
    </xf>
    <xf numFmtId="3" fontId="25" fillId="0" borderId="10" xfId="69" applyNumberFormat="1" applyFont="1" applyBorder="1" applyAlignment="1">
      <alignment horizontal="right" vertical="top" wrapText="1"/>
      <protection/>
    </xf>
    <xf numFmtId="0" fontId="25" fillId="34" borderId="21" xfId="69" applyFont="1" applyFill="1" applyBorder="1" applyAlignment="1">
      <alignment vertical="top" wrapText="1" shrinkToFit="1"/>
      <protection/>
    </xf>
    <xf numFmtId="0" fontId="25" fillId="0" borderId="21" xfId="69" applyFont="1" applyBorder="1" applyAlignment="1">
      <alignment horizontal="left" vertical="top" wrapText="1"/>
      <protection/>
    </xf>
    <xf numFmtId="0" fontId="33" fillId="36" borderId="20" xfId="54" applyFont="1" applyFill="1" applyBorder="1" applyAlignment="1">
      <alignment horizontal="center"/>
      <protection/>
    </xf>
    <xf numFmtId="0" fontId="33" fillId="36" borderId="22" xfId="54" applyFont="1" applyFill="1" applyBorder="1" applyAlignment="1">
      <alignment horizontal="center"/>
      <protection/>
    </xf>
    <xf numFmtId="3" fontId="33" fillId="0" borderId="10" xfId="54" applyNumberFormat="1" applyFont="1" applyBorder="1" applyAlignment="1">
      <alignment vertical="center"/>
      <protection/>
    </xf>
    <xf numFmtId="0" fontId="17" fillId="33" borderId="19" xfId="57" applyFont="1" applyFill="1" applyBorder="1" applyAlignment="1" applyProtection="1">
      <alignment horizontal="center" vertical="center" wrapText="1"/>
      <protection/>
    </xf>
    <xf numFmtId="0" fontId="17" fillId="33" borderId="20" xfId="57" applyFont="1" applyFill="1" applyBorder="1" applyAlignment="1" applyProtection="1">
      <alignment vertical="center" wrapText="1"/>
      <protection/>
    </xf>
    <xf numFmtId="0" fontId="22" fillId="0" borderId="21" xfId="57" applyFont="1" applyFill="1" applyBorder="1" applyProtection="1">
      <alignment/>
      <protection/>
    </xf>
    <xf numFmtId="0" fontId="17" fillId="0" borderId="10" xfId="57" applyFont="1" applyFill="1" applyBorder="1" applyAlignment="1" applyProtection="1">
      <alignment/>
      <protection/>
    </xf>
    <xf numFmtId="0" fontId="17" fillId="0" borderId="21" xfId="57" applyFont="1" applyFill="1" applyBorder="1" applyAlignment="1" applyProtection="1">
      <alignment horizontal="left" vertical="center"/>
      <protection/>
    </xf>
    <xf numFmtId="0" fontId="17" fillId="0" borderId="10" xfId="57" applyFont="1" applyFill="1" applyBorder="1" applyAlignment="1" applyProtection="1">
      <alignment horizontal="left" vertical="center"/>
      <protection/>
    </xf>
    <xf numFmtId="3" fontId="17" fillId="0" borderId="23" xfId="57" applyNumberFormat="1" applyFont="1" applyFill="1" applyBorder="1" applyAlignment="1" applyProtection="1">
      <alignment horizontal="right" vertical="center"/>
      <protection/>
    </xf>
    <xf numFmtId="0" fontId="17" fillId="0" borderId="24" xfId="57" applyFont="1" applyFill="1" applyBorder="1" applyAlignment="1" applyProtection="1">
      <alignment horizontal="left" vertical="center"/>
      <protection/>
    </xf>
    <xf numFmtId="0" fontId="17" fillId="0" borderId="25" xfId="57" applyFont="1" applyFill="1" applyBorder="1" applyAlignment="1" applyProtection="1">
      <alignment horizontal="left" vertical="center"/>
      <protection/>
    </xf>
    <xf numFmtId="3" fontId="17" fillId="0" borderId="26" xfId="57" applyNumberFormat="1" applyFont="1" applyFill="1" applyBorder="1" applyAlignment="1" applyProtection="1">
      <alignment vertical="center"/>
      <protection/>
    </xf>
    <xf numFmtId="0" fontId="38" fillId="0" borderId="0" xfId="73" applyProtection="1">
      <alignment/>
      <protection locked="0"/>
    </xf>
    <xf numFmtId="0" fontId="15" fillId="0" borderId="28" xfId="73" applyFont="1" applyBorder="1" applyAlignment="1" applyProtection="1">
      <alignment horizontal="center" vertical="center" wrapText="1"/>
      <protection/>
    </xf>
    <xf numFmtId="0" fontId="30" fillId="36" borderId="29" xfId="73" applyFont="1" applyFill="1" applyBorder="1" applyAlignment="1" applyProtection="1">
      <alignment horizontal="center" vertical="center" wrapText="1"/>
      <protection/>
    </xf>
    <xf numFmtId="0" fontId="30" fillId="36" borderId="30" xfId="73" applyFont="1" applyFill="1" applyBorder="1" applyAlignment="1" applyProtection="1">
      <alignment horizontal="center" vertical="center"/>
      <protection/>
    </xf>
    <xf numFmtId="0" fontId="30" fillId="36" borderId="31" xfId="73" applyFont="1" applyFill="1" applyBorder="1" applyAlignment="1" applyProtection="1">
      <alignment horizontal="center" vertical="center"/>
      <protection/>
    </xf>
    <xf numFmtId="0" fontId="38" fillId="0" borderId="0" xfId="73" applyProtection="1">
      <alignment/>
      <protection/>
    </xf>
    <xf numFmtId="0" fontId="15" fillId="0" borderId="32" xfId="73" applyFont="1" applyBorder="1" applyAlignment="1" applyProtection="1">
      <alignment horizontal="left" vertical="center"/>
      <protection/>
    </xf>
    <xf numFmtId="0" fontId="39" fillId="0" borderId="10" xfId="73" applyFont="1" applyBorder="1" applyAlignment="1" applyProtection="1">
      <alignment vertical="center"/>
      <protection/>
    </xf>
    <xf numFmtId="167" fontId="15" fillId="0" borderId="10" xfId="73" applyNumberFormat="1" applyFont="1" applyBorder="1" applyAlignment="1" applyProtection="1">
      <alignment vertical="center"/>
      <protection/>
    </xf>
    <xf numFmtId="167" fontId="15" fillId="0" borderId="33" xfId="73" applyNumberFormat="1" applyFont="1" applyBorder="1" applyAlignment="1" applyProtection="1">
      <alignment vertical="center"/>
      <protection/>
    </xf>
    <xf numFmtId="0" fontId="38" fillId="0" borderId="0" xfId="73" applyAlignment="1" applyProtection="1">
      <alignment vertical="center"/>
      <protection/>
    </xf>
    <xf numFmtId="0" fontId="15" fillId="0" borderId="10" xfId="73" applyFont="1" applyBorder="1" applyAlignment="1" applyProtection="1">
      <alignment vertical="center"/>
      <protection locked="0"/>
    </xf>
    <xf numFmtId="167" fontId="15" fillId="0" borderId="10" xfId="73" applyNumberFormat="1" applyFont="1" applyBorder="1" applyAlignment="1" applyProtection="1">
      <alignment vertical="center"/>
      <protection locked="0"/>
    </xf>
    <xf numFmtId="3" fontId="38" fillId="0" borderId="0" xfId="73" applyNumberFormat="1" applyAlignment="1" applyProtection="1">
      <alignment vertical="center"/>
      <protection locked="0"/>
    </xf>
    <xf numFmtId="0" fontId="38" fillId="0" borderId="0" xfId="73" applyAlignment="1" applyProtection="1">
      <alignment vertical="center"/>
      <protection locked="0"/>
    </xf>
    <xf numFmtId="0" fontId="30" fillId="0" borderId="34" xfId="73" applyFont="1" applyBorder="1" applyAlignment="1" applyProtection="1">
      <alignment vertical="center"/>
      <protection/>
    </xf>
    <xf numFmtId="167" fontId="30" fillId="0" borderId="34" xfId="73" applyNumberFormat="1" applyFont="1" applyBorder="1" applyAlignment="1" applyProtection="1">
      <alignment vertical="center"/>
      <protection/>
    </xf>
    <xf numFmtId="167" fontId="30" fillId="0" borderId="35" xfId="73" applyNumberFormat="1" applyFont="1" applyBorder="1" applyAlignment="1" applyProtection="1">
      <alignment vertical="center"/>
      <protection/>
    </xf>
    <xf numFmtId="3" fontId="38" fillId="0" borderId="0" xfId="73" applyNumberFormat="1" applyAlignment="1" applyProtection="1">
      <alignment vertical="center"/>
      <protection/>
    </xf>
    <xf numFmtId="167" fontId="38" fillId="0" borderId="0" xfId="73" applyNumberFormat="1" applyAlignment="1" applyProtection="1">
      <alignment vertical="center"/>
      <protection/>
    </xf>
    <xf numFmtId="0" fontId="15" fillId="0" borderId="0" xfId="73" applyFont="1" applyProtection="1">
      <alignment/>
      <protection/>
    </xf>
    <xf numFmtId="0" fontId="15" fillId="0" borderId="0" xfId="73" applyFont="1" applyProtection="1">
      <alignment/>
      <protection locked="0"/>
    </xf>
    <xf numFmtId="3" fontId="13" fillId="0" borderId="10" xfId="69" applyNumberFormat="1" applyFont="1" applyBorder="1">
      <alignment/>
      <protection/>
    </xf>
    <xf numFmtId="0" fontId="23" fillId="0" borderId="0" xfId="69" applyFont="1" applyAlignment="1">
      <alignment horizontal="center" vertical="center" wrapText="1"/>
      <protection/>
    </xf>
    <xf numFmtId="0" fontId="23" fillId="0" borderId="0" xfId="69" applyFont="1" applyBorder="1" applyAlignment="1">
      <alignment horizontal="center" vertical="center" wrapText="1"/>
      <protection/>
    </xf>
    <xf numFmtId="3" fontId="25" fillId="0" borderId="36" xfId="69" applyNumberFormat="1" applyFont="1" applyBorder="1" applyAlignment="1">
      <alignment horizontal="right" vertical="top" wrapText="1"/>
      <protection/>
    </xf>
    <xf numFmtId="3" fontId="13" fillId="0" borderId="23" xfId="69" applyNumberFormat="1" applyFont="1" applyBorder="1">
      <alignment/>
      <protection/>
    </xf>
    <xf numFmtId="167" fontId="11" fillId="0" borderId="20" xfId="64" applyNumberFormat="1" applyFont="1" applyBorder="1" applyAlignment="1">
      <alignment horizontal="center" vertical="center" wrapText="1"/>
      <protection/>
    </xf>
    <xf numFmtId="167" fontId="11" fillId="0" borderId="22" xfId="64" applyNumberFormat="1" applyFont="1" applyBorder="1" applyAlignment="1">
      <alignment horizontal="center" vertical="center" wrapText="1"/>
      <protection/>
    </xf>
    <xf numFmtId="167" fontId="11" fillId="0" borderId="20" xfId="65" applyNumberFormat="1" applyFont="1" applyBorder="1" applyAlignment="1">
      <alignment horizontal="center" vertical="center" wrapText="1"/>
      <protection/>
    </xf>
    <xf numFmtId="0" fontId="12" fillId="33" borderId="13" xfId="60" applyFont="1" applyFill="1" applyBorder="1" applyAlignment="1">
      <alignment horizontal="center" vertical="center" wrapText="1"/>
      <protection/>
    </xf>
    <xf numFmtId="0" fontId="12" fillId="33" borderId="14" xfId="6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167" fontId="12" fillId="0" borderId="36" xfId="64" applyNumberFormat="1" applyFont="1" applyBorder="1" applyAlignment="1">
      <alignment vertical="center" wrapText="1"/>
      <protection/>
    </xf>
    <xf numFmtId="167" fontId="12" fillId="33" borderId="36" xfId="64" applyNumberFormat="1" applyFont="1" applyFill="1" applyBorder="1" applyAlignment="1">
      <alignment horizontal="center" vertical="center" wrapText="1"/>
      <protection/>
    </xf>
    <xf numFmtId="167" fontId="13" fillId="0" borderId="36" xfId="64" applyNumberFormat="1" applyFont="1" applyBorder="1" applyAlignment="1" applyProtection="1">
      <alignment horizontal="right" vertical="center" wrapText="1"/>
      <protection locked="0"/>
    </xf>
    <xf numFmtId="167" fontId="13" fillId="0" borderId="36" xfId="64" applyNumberFormat="1" applyFont="1" applyBorder="1" applyAlignment="1" applyProtection="1">
      <alignment horizontal="center" vertical="center" wrapText="1"/>
      <protection locked="0"/>
    </xf>
    <xf numFmtId="167" fontId="13" fillId="0" borderId="37" xfId="64" applyNumberFormat="1" applyFont="1" applyBorder="1" applyAlignment="1" applyProtection="1">
      <alignment horizontal="center" vertical="center" wrapText="1"/>
      <protection/>
    </xf>
    <xf numFmtId="167" fontId="12" fillId="33" borderId="36" xfId="65" applyNumberFormat="1" applyFont="1" applyFill="1" applyBorder="1" applyAlignment="1">
      <alignment horizontal="center" vertical="center" wrapText="1"/>
      <protection/>
    </xf>
    <xf numFmtId="167" fontId="13" fillId="0" borderId="36" xfId="65" applyNumberFormat="1" applyFont="1" applyBorder="1" applyAlignment="1" applyProtection="1">
      <alignment horizontal="right" vertical="center" wrapText="1"/>
      <protection locked="0"/>
    </xf>
    <xf numFmtId="167" fontId="13" fillId="0" borderId="37" xfId="65" applyNumberFormat="1" applyFont="1" applyBorder="1" applyAlignment="1" applyProtection="1">
      <alignment horizontal="right" vertical="center" wrapText="1"/>
      <protection/>
    </xf>
    <xf numFmtId="167" fontId="13" fillId="0" borderId="36" xfId="65" applyNumberFormat="1" applyFont="1" applyBorder="1" applyAlignment="1">
      <alignment vertical="center" wrapText="1"/>
      <protection/>
    </xf>
    <xf numFmtId="167" fontId="13" fillId="0" borderId="36" xfId="65" applyNumberFormat="1" applyFont="1" applyBorder="1" applyAlignment="1" applyProtection="1">
      <alignment vertical="center" wrapText="1"/>
      <protection locked="0"/>
    </xf>
    <xf numFmtId="167" fontId="12" fillId="0" borderId="36" xfId="65" applyNumberFormat="1" applyFont="1" applyBorder="1" applyAlignment="1">
      <alignment vertical="center" wrapText="1"/>
      <protection/>
    </xf>
    <xf numFmtId="0" fontId="5" fillId="0" borderId="23" xfId="59" applyBorder="1" applyAlignment="1">
      <alignment vertical="top"/>
      <protection/>
    </xf>
    <xf numFmtId="167" fontId="12" fillId="33" borderId="23" xfId="65" applyNumberFormat="1" applyFont="1" applyFill="1" applyBorder="1" applyAlignment="1">
      <alignment horizontal="center" vertical="center" wrapText="1"/>
      <protection/>
    </xf>
    <xf numFmtId="167" fontId="13" fillId="0" borderId="23" xfId="65" applyNumberFormat="1" applyFont="1" applyBorder="1" applyAlignment="1" applyProtection="1">
      <alignment horizontal="right" vertical="center" wrapText="1"/>
      <protection locked="0"/>
    </xf>
    <xf numFmtId="167" fontId="13" fillId="0" borderId="23" xfId="65" applyNumberFormat="1" applyFont="1" applyBorder="1" applyAlignment="1" applyProtection="1">
      <alignment horizontal="center" vertical="center" wrapText="1"/>
      <protection locked="0"/>
    </xf>
    <xf numFmtId="1" fontId="12" fillId="0" borderId="23" xfId="65" applyNumberFormat="1" applyFont="1" applyBorder="1" applyAlignment="1">
      <alignment vertical="center" wrapText="1"/>
      <protection/>
    </xf>
    <xf numFmtId="167" fontId="13" fillId="0" borderId="26" xfId="65" applyNumberFormat="1" applyFont="1" applyBorder="1" applyAlignment="1" applyProtection="1">
      <alignment horizontal="right" vertical="center" wrapText="1"/>
      <protection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0" fillId="0" borderId="23" xfId="0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 vertical="center" wrapText="1"/>
    </xf>
    <xf numFmtId="0" fontId="6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4" fillId="0" borderId="23" xfId="0" applyNumberFormat="1" applyFont="1" applyFill="1" applyBorder="1" applyAlignment="1">
      <alignment vertical="center"/>
    </xf>
    <xf numFmtId="0" fontId="40" fillId="0" borderId="20" xfId="60" applyFont="1" applyFill="1" applyBorder="1" applyAlignment="1">
      <alignment vertical="center" wrapText="1"/>
      <protection/>
    </xf>
    <xf numFmtId="0" fontId="40" fillId="0" borderId="10" xfId="71" applyFont="1" applyFill="1" applyBorder="1" applyAlignment="1">
      <alignment vertical="center" wrapText="1"/>
      <protection/>
    </xf>
    <xf numFmtId="3" fontId="40" fillId="0" borderId="20" xfId="60" applyNumberFormat="1" applyFont="1" applyFill="1" applyBorder="1" applyAlignment="1">
      <alignment horizontal="right" vertical="center" wrapText="1"/>
      <protection/>
    </xf>
    <xf numFmtId="3" fontId="40" fillId="0" borderId="10" xfId="60" applyNumberFormat="1" applyFont="1" applyFill="1" applyBorder="1" applyAlignment="1">
      <alignment horizontal="right" vertical="center" wrapText="1"/>
      <protection/>
    </xf>
    <xf numFmtId="0" fontId="40" fillId="0" borderId="43" xfId="60" applyFont="1" applyFill="1" applyBorder="1" applyAlignment="1">
      <alignment horizontal="left" vertical="center" wrapText="1"/>
      <protection/>
    </xf>
    <xf numFmtId="3" fontId="40" fillId="0" borderId="10" xfId="60" applyNumberFormat="1" applyFont="1" applyFill="1" applyBorder="1" applyAlignment="1">
      <alignment horizontal="right" vertical="center"/>
      <protection/>
    </xf>
    <xf numFmtId="0" fontId="40" fillId="0" borderId="23" xfId="60" applyFont="1" applyFill="1" applyBorder="1" applyAlignment="1">
      <alignment horizontal="center" vertical="center" wrapText="1"/>
      <protection/>
    </xf>
    <xf numFmtId="0" fontId="40" fillId="0" borderId="10" xfId="60" applyFont="1" applyFill="1" applyBorder="1" applyAlignment="1">
      <alignment horizontal="left" vertical="center" wrapText="1"/>
      <protection/>
    </xf>
    <xf numFmtId="0" fontId="40" fillId="0" borderId="10" xfId="60" applyFont="1" applyFill="1" applyBorder="1" applyAlignment="1">
      <alignment vertical="center" wrapText="1"/>
      <protection/>
    </xf>
    <xf numFmtId="0" fontId="40" fillId="0" borderId="23" xfId="60" applyFont="1" applyBorder="1" applyAlignment="1">
      <alignment horizontal="center" vertical="center" wrapText="1"/>
      <protection/>
    </xf>
    <xf numFmtId="0" fontId="5" fillId="0" borderId="10" xfId="70" applyFont="1" applyBorder="1" applyAlignment="1">
      <alignment vertical="center" wrapText="1"/>
      <protection/>
    </xf>
    <xf numFmtId="0" fontId="5" fillId="0" borderId="23" xfId="70" applyBorder="1">
      <alignment/>
      <protection/>
    </xf>
    <xf numFmtId="0" fontId="5" fillId="0" borderId="44" xfId="70" applyFont="1" applyBorder="1" applyAlignment="1">
      <alignment horizontal="center" vertical="center" wrapText="1"/>
      <protection/>
    </xf>
    <xf numFmtId="3" fontId="5" fillId="0" borderId="44" xfId="70" applyNumberFormat="1" applyBorder="1" applyAlignment="1">
      <alignment horizontal="center" vertical="center"/>
      <protection/>
    </xf>
    <xf numFmtId="0" fontId="21" fillId="0" borderId="0" xfId="57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5" fillId="0" borderId="10" xfId="57" applyFont="1" applyFill="1" applyBorder="1" applyAlignment="1">
      <alignment vertical="center" wrapText="1"/>
      <protection/>
    </xf>
    <xf numFmtId="0" fontId="25" fillId="0" borderId="25" xfId="69" applyFont="1" applyBorder="1" applyAlignment="1">
      <alignment vertical="top" wrapText="1"/>
      <protection/>
    </xf>
    <xf numFmtId="3" fontId="25" fillId="0" borderId="25" xfId="69" applyNumberFormat="1" applyFont="1" applyBorder="1" applyAlignment="1">
      <alignment horizontal="right" vertical="top" wrapText="1"/>
      <protection/>
    </xf>
    <xf numFmtId="3" fontId="25" fillId="0" borderId="26" xfId="69" applyNumberFormat="1" applyFont="1" applyBorder="1" applyAlignment="1">
      <alignment horizontal="right" vertical="top" wrapText="1"/>
      <protection/>
    </xf>
    <xf numFmtId="167" fontId="15" fillId="0" borderId="45" xfId="67" applyNumberFormat="1" applyFont="1" applyBorder="1" applyAlignment="1">
      <alignment horizontal="center" vertical="center" wrapText="1"/>
      <protection/>
    </xf>
    <xf numFmtId="167" fontId="15" fillId="0" borderId="45" xfId="67" applyNumberFormat="1" applyBorder="1" applyAlignment="1">
      <alignment horizontal="center" vertical="center" wrapText="1"/>
      <protection/>
    </xf>
    <xf numFmtId="167" fontId="15" fillId="0" borderId="0" xfId="67" applyNumberFormat="1" applyBorder="1" applyAlignment="1">
      <alignment horizontal="center" vertical="center" wrapText="1"/>
      <protection/>
    </xf>
    <xf numFmtId="167" fontId="30" fillId="0" borderId="19" xfId="67" applyNumberFormat="1" applyFont="1" applyBorder="1" applyAlignment="1">
      <alignment horizontal="center" vertical="center" wrapText="1"/>
      <protection/>
    </xf>
    <xf numFmtId="167" fontId="35" fillId="0" borderId="20" xfId="67" applyNumberFormat="1" applyFont="1" applyBorder="1" applyAlignment="1">
      <alignment horizontal="center"/>
      <protection/>
    </xf>
    <xf numFmtId="167" fontId="35" fillId="0" borderId="20" xfId="67" applyNumberFormat="1" applyFont="1" applyBorder="1" applyAlignment="1">
      <alignment horizontal="centerContinuous" vertical="center"/>
      <protection/>
    </xf>
    <xf numFmtId="167" fontId="35" fillId="0" borderId="22" xfId="67" applyNumberFormat="1" applyFont="1" applyBorder="1" applyAlignment="1">
      <alignment horizontal="centerContinuous" vertical="center"/>
      <protection/>
    </xf>
    <xf numFmtId="167" fontId="35" fillId="0" borderId="0" xfId="67" applyNumberFormat="1" applyFont="1" applyBorder="1" applyAlignment="1">
      <alignment horizontal="centerContinuous" vertical="center"/>
      <protection/>
    </xf>
    <xf numFmtId="167" fontId="31" fillId="0" borderId="25" xfId="67" applyNumberFormat="1" applyFont="1" applyBorder="1" applyAlignment="1">
      <alignment horizontal="center" vertical="center"/>
      <protection/>
    </xf>
    <xf numFmtId="167" fontId="35" fillId="0" borderId="25" xfId="67" applyNumberFormat="1" applyFont="1" applyBorder="1" applyAlignment="1">
      <alignment horizontal="center" vertical="center" wrapText="1"/>
      <protection/>
    </xf>
    <xf numFmtId="167" fontId="35" fillId="0" borderId="25" xfId="67" applyNumberFormat="1" applyFont="1" applyBorder="1" applyAlignment="1">
      <alignment horizontal="center" vertical="center"/>
      <protection/>
    </xf>
    <xf numFmtId="167" fontId="35" fillId="0" borderId="26" xfId="67" applyNumberFormat="1" applyFont="1" applyBorder="1" applyAlignment="1">
      <alignment horizontal="center" vertical="center"/>
      <protection/>
    </xf>
    <xf numFmtId="167" fontId="35" fillId="0" borderId="0" xfId="67" applyNumberFormat="1" applyFont="1" applyBorder="1" applyAlignment="1">
      <alignment horizontal="center" vertical="center"/>
      <protection/>
    </xf>
    <xf numFmtId="167" fontId="35" fillId="0" borderId="0" xfId="67" applyNumberFormat="1" applyFont="1" applyBorder="1" applyAlignment="1">
      <alignment horizontal="center" vertical="center" wrapText="1"/>
      <protection/>
    </xf>
    <xf numFmtId="167" fontId="30" fillId="0" borderId="12" xfId="67" applyNumberFormat="1" applyFont="1" applyBorder="1" applyAlignment="1">
      <alignment horizontal="center" vertical="center" wrapText="1"/>
      <protection/>
    </xf>
    <xf numFmtId="167" fontId="30" fillId="0" borderId="13" xfId="67" applyNumberFormat="1" applyFont="1" applyBorder="1" applyAlignment="1" applyProtection="1">
      <alignment vertical="center" wrapText="1"/>
      <protection locked="0"/>
    </xf>
    <xf numFmtId="167" fontId="15" fillId="37" borderId="13" xfId="67" applyNumberFormat="1" applyFont="1" applyFill="1" applyBorder="1" applyAlignment="1" applyProtection="1">
      <alignment vertical="center" wrapText="1"/>
      <protection/>
    </xf>
    <xf numFmtId="167" fontId="15" fillId="0" borderId="46" xfId="67" applyNumberFormat="1" applyFont="1" applyBorder="1" applyAlignment="1">
      <alignment vertical="center" wrapText="1"/>
      <protection/>
    </xf>
    <xf numFmtId="167" fontId="15" fillId="0" borderId="14" xfId="67" applyNumberFormat="1" applyFont="1" applyBorder="1" applyAlignment="1">
      <alignment vertical="center" wrapText="1"/>
      <protection/>
    </xf>
    <xf numFmtId="167" fontId="15" fillId="0" borderId="0" xfId="67" applyNumberFormat="1" applyFont="1" applyBorder="1" applyAlignment="1">
      <alignment vertical="center" wrapText="1"/>
      <protection/>
    </xf>
    <xf numFmtId="167" fontId="41" fillId="0" borderId="39" xfId="66" applyNumberFormat="1" applyFont="1" applyBorder="1" applyAlignment="1" applyProtection="1">
      <alignment vertical="center" wrapText="1"/>
      <protection locked="0"/>
    </xf>
    <xf numFmtId="168" fontId="15" fillId="0" borderId="10" xfId="66" applyNumberFormat="1" applyFont="1" applyBorder="1" applyAlignment="1" applyProtection="1">
      <alignment vertical="center" wrapText="1"/>
      <protection locked="0"/>
    </xf>
    <xf numFmtId="167" fontId="15" fillId="0" borderId="20" xfId="67" applyNumberFormat="1" applyFont="1" applyBorder="1" applyAlignment="1" applyProtection="1">
      <alignment vertical="center" wrapText="1"/>
      <protection locked="0"/>
    </xf>
    <xf numFmtId="167" fontId="15" fillId="0" borderId="0" xfId="67" applyNumberFormat="1" applyFont="1" applyBorder="1" applyAlignment="1" applyProtection="1">
      <alignment vertical="center" wrapText="1"/>
      <protection locked="0"/>
    </xf>
    <xf numFmtId="167" fontId="30" fillId="0" borderId="24" xfId="67" applyNumberFormat="1" applyFont="1" applyBorder="1" applyAlignment="1">
      <alignment horizontal="center" vertical="center" wrapText="1"/>
      <protection/>
    </xf>
    <xf numFmtId="167" fontId="35" fillId="0" borderId="47" xfId="67" applyNumberFormat="1" applyFont="1" applyBorder="1" applyAlignment="1">
      <alignment vertical="center" wrapText="1"/>
      <protection/>
    </xf>
    <xf numFmtId="167" fontId="15" fillId="37" borderId="25" xfId="67" applyNumberFormat="1" applyFont="1" applyFill="1" applyBorder="1" applyAlignment="1" applyProtection="1">
      <alignment vertical="center" wrapText="1"/>
      <protection/>
    </xf>
    <xf numFmtId="167" fontId="15" fillId="0" borderId="25" xfId="67" applyNumberFormat="1" applyFont="1" applyBorder="1" applyAlignment="1" applyProtection="1">
      <alignment vertical="center" wrapText="1"/>
      <protection/>
    </xf>
    <xf numFmtId="167" fontId="15" fillId="0" borderId="26" xfId="67" applyNumberFormat="1" applyFont="1" applyBorder="1" applyAlignment="1" applyProtection="1">
      <alignment vertical="center" wrapText="1"/>
      <protection/>
    </xf>
    <xf numFmtId="167" fontId="15" fillId="0" borderId="0" xfId="67" applyNumberFormat="1" applyFont="1" applyBorder="1" applyAlignment="1" applyProtection="1">
      <alignment vertical="center" wrapText="1"/>
      <protection/>
    </xf>
    <xf numFmtId="0" fontId="15" fillId="0" borderId="0" xfId="68" applyFont="1" applyAlignment="1">
      <alignment horizontal="right" vertical="center" wrapText="1"/>
      <protection/>
    </xf>
    <xf numFmtId="0" fontId="3" fillId="0" borderId="19" xfId="0" applyFont="1" applyFill="1" applyBorder="1" applyAlignment="1">
      <alignment/>
    </xf>
    <xf numFmtId="3" fontId="5" fillId="0" borderId="23" xfId="0" applyNumberFormat="1" applyFont="1" applyFill="1" applyBorder="1" applyAlignment="1">
      <alignment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0" fontId="24" fillId="35" borderId="20" xfId="69" applyFont="1" applyFill="1" applyBorder="1" applyAlignment="1">
      <alignment horizontal="center" wrapText="1"/>
      <protection/>
    </xf>
    <xf numFmtId="3" fontId="26" fillId="0" borderId="10" xfId="69" applyNumberFormat="1" applyFont="1" applyBorder="1" applyAlignment="1">
      <alignment horizontal="center" vertical="top" wrapText="1"/>
      <protection/>
    </xf>
    <xf numFmtId="3" fontId="24" fillId="0" borderId="10" xfId="69" applyNumberFormat="1" applyFont="1" applyBorder="1" applyAlignment="1">
      <alignment horizontal="right" vertical="top" wrapText="1"/>
      <protection/>
    </xf>
    <xf numFmtId="3" fontId="24" fillId="0" borderId="10" xfId="69" applyNumberFormat="1" applyFont="1" applyBorder="1" applyAlignment="1">
      <alignment horizontal="right" wrapText="1"/>
      <protection/>
    </xf>
    <xf numFmtId="3" fontId="25" fillId="0" borderId="10" xfId="69" applyNumberFormat="1" applyFont="1" applyBorder="1">
      <alignment/>
      <protection/>
    </xf>
    <xf numFmtId="3" fontId="24" fillId="0" borderId="10" xfId="69" applyNumberFormat="1" applyFont="1" applyBorder="1">
      <alignment/>
      <protection/>
    </xf>
    <xf numFmtId="3" fontId="24" fillId="33" borderId="10" xfId="69" applyNumberFormat="1" applyFont="1" applyFill="1" applyBorder="1" applyAlignment="1">
      <alignment horizontal="right" wrapText="1"/>
      <protection/>
    </xf>
    <xf numFmtId="164" fontId="3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164" fontId="2" fillId="0" borderId="26" xfId="0" applyNumberFormat="1" applyFont="1" applyBorder="1" applyAlignment="1">
      <alignment horizontal="right" vertical="center"/>
    </xf>
    <xf numFmtId="3" fontId="12" fillId="0" borderId="23" xfId="59" applyNumberFormat="1" applyFont="1" applyBorder="1" applyAlignment="1">
      <alignment vertical="top" wrapText="1"/>
      <protection/>
    </xf>
    <xf numFmtId="0" fontId="17" fillId="33" borderId="20" xfId="60" applyFont="1" applyFill="1" applyBorder="1" applyAlignment="1">
      <alignment horizontal="center" vertical="center" wrapText="1"/>
      <protection/>
    </xf>
    <xf numFmtId="0" fontId="12" fillId="38" borderId="22" xfId="57" applyFont="1" applyFill="1" applyBorder="1" applyAlignment="1" applyProtection="1">
      <alignment horizontal="center" wrapText="1"/>
      <protection/>
    </xf>
    <xf numFmtId="0" fontId="13" fillId="0" borderId="23" xfId="57" applyFont="1" applyFill="1" applyBorder="1" applyProtection="1">
      <alignment/>
      <protection/>
    </xf>
    <xf numFmtId="0" fontId="12" fillId="0" borderId="23" xfId="57" applyFont="1" applyFill="1" applyBorder="1" applyProtection="1">
      <alignment/>
      <protection/>
    </xf>
    <xf numFmtId="0" fontId="4" fillId="38" borderId="10" xfId="0" applyFont="1" applyFill="1" applyBorder="1" applyAlignment="1">
      <alignment horizontal="center" wrapText="1"/>
    </xf>
    <xf numFmtId="10" fontId="13" fillId="0" borderId="23" xfId="60" applyNumberFormat="1" applyFont="1" applyFill="1" applyBorder="1" applyAlignment="1">
      <alignment horizontal="center" vertical="center" wrapText="1"/>
      <protection/>
    </xf>
    <xf numFmtId="0" fontId="13" fillId="0" borderId="19" xfId="60" applyFont="1" applyBorder="1" applyAlignment="1">
      <alignment horizontal="center" vertical="center" wrapText="1"/>
      <protection/>
    </xf>
    <xf numFmtId="0" fontId="13" fillId="0" borderId="21" xfId="60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164" fontId="2" fillId="0" borderId="25" xfId="0" applyNumberFormat="1" applyFont="1" applyBorder="1" applyAlignment="1">
      <alignment horizontal="right" vertical="center"/>
    </xf>
    <xf numFmtId="0" fontId="40" fillId="0" borderId="18" xfId="71" applyFont="1" applyFill="1" applyBorder="1" applyAlignment="1">
      <alignment vertical="center" wrapText="1"/>
      <protection/>
    </xf>
    <xf numFmtId="0" fontId="15" fillId="0" borderId="0" xfId="73" applyFont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vertical="center" wrapText="1"/>
    </xf>
    <xf numFmtId="0" fontId="25" fillId="34" borderId="25" xfId="69" applyFont="1" applyFill="1" applyBorder="1" applyAlignment="1">
      <alignment vertical="top" wrapText="1" shrinkToFit="1"/>
      <protection/>
    </xf>
    <xf numFmtId="0" fontId="17" fillId="33" borderId="19" xfId="60" applyFont="1" applyFill="1" applyBorder="1" applyAlignment="1">
      <alignment horizontal="center" vertical="center" wrapText="1"/>
      <protection/>
    </xf>
    <xf numFmtId="0" fontId="17" fillId="33" borderId="21" xfId="60" applyFont="1" applyFill="1" applyBorder="1" applyAlignment="1">
      <alignment horizontal="center" wrapText="1"/>
      <protection/>
    </xf>
    <xf numFmtId="0" fontId="17" fillId="33" borderId="23" xfId="60" applyFont="1" applyFill="1" applyBorder="1" applyAlignment="1">
      <alignment horizontal="center" vertical="top" wrapText="1"/>
      <protection/>
    </xf>
    <xf numFmtId="49" fontId="22" fillId="0" borderId="21" xfId="60" applyNumberFormat="1" applyFont="1" applyBorder="1" applyAlignment="1">
      <alignment vertical="top" wrapText="1"/>
      <protection/>
    </xf>
    <xf numFmtId="3" fontId="22" fillId="0" borderId="23" xfId="60" applyNumberFormat="1" applyFont="1" applyBorder="1" applyAlignment="1">
      <alignment horizontal="right" vertical="center" wrapText="1"/>
      <protection/>
    </xf>
    <xf numFmtId="0" fontId="17" fillId="0" borderId="48" xfId="60" applyFont="1" applyBorder="1" applyAlignment="1">
      <alignment vertical="top" wrapText="1"/>
      <protection/>
    </xf>
    <xf numFmtId="0" fontId="17" fillId="0" borderId="49" xfId="60" applyFont="1" applyBorder="1" applyAlignment="1">
      <alignment vertical="top" wrapText="1"/>
      <protection/>
    </xf>
    <xf numFmtId="3" fontId="17" fillId="0" borderId="18" xfId="60" applyNumberFormat="1" applyFont="1" applyBorder="1" applyAlignment="1">
      <alignment horizontal="right" vertical="top" wrapText="1"/>
      <protection/>
    </xf>
    <xf numFmtId="3" fontId="17" fillId="0" borderId="50" xfId="60" applyNumberFormat="1" applyFont="1" applyBorder="1" applyAlignment="1">
      <alignment horizontal="right" vertical="top" wrapText="1"/>
      <protection/>
    </xf>
    <xf numFmtId="0" fontId="17" fillId="0" borderId="51" xfId="60" applyFont="1" applyBorder="1" applyAlignment="1">
      <alignment vertical="top" wrapText="1"/>
      <protection/>
    </xf>
    <xf numFmtId="3" fontId="17" fillId="0" borderId="52" xfId="60" applyNumberFormat="1" applyFont="1" applyBorder="1" applyAlignment="1">
      <alignment horizontal="right" wrapText="1"/>
      <protection/>
    </xf>
    <xf numFmtId="3" fontId="17" fillId="0" borderId="53" xfId="60" applyNumberFormat="1" applyFont="1" applyBorder="1" applyAlignment="1">
      <alignment horizontal="right" wrapText="1"/>
      <protection/>
    </xf>
    <xf numFmtId="0" fontId="17" fillId="0" borderId="12" xfId="60" applyFont="1" applyBorder="1" applyAlignment="1">
      <alignment vertical="top" wrapText="1"/>
      <protection/>
    </xf>
    <xf numFmtId="3" fontId="17" fillId="0" borderId="13" xfId="60" applyNumberFormat="1" applyFont="1" applyBorder="1" applyAlignment="1">
      <alignment horizontal="right" wrapText="1"/>
      <protection/>
    </xf>
    <xf numFmtId="3" fontId="17" fillId="0" borderId="14" xfId="60" applyNumberFormat="1" applyFont="1" applyBorder="1" applyAlignment="1">
      <alignment horizontal="right" wrapText="1"/>
      <protection/>
    </xf>
    <xf numFmtId="3" fontId="22" fillId="0" borderId="50" xfId="60" applyNumberFormat="1" applyFont="1" applyBorder="1" applyAlignment="1">
      <alignment horizontal="right" vertical="center" wrapText="1"/>
      <protection/>
    </xf>
    <xf numFmtId="3" fontId="22" fillId="0" borderId="52" xfId="60" applyNumberFormat="1" applyFont="1" applyBorder="1" applyAlignment="1">
      <alignment horizontal="right" vertical="center" wrapText="1"/>
      <protection/>
    </xf>
    <xf numFmtId="3" fontId="22" fillId="0" borderId="53" xfId="60" applyNumberFormat="1" applyFont="1" applyBorder="1" applyAlignment="1">
      <alignment horizontal="right" vertical="center" wrapText="1"/>
      <protection/>
    </xf>
    <xf numFmtId="3" fontId="22" fillId="0" borderId="13" xfId="60" applyNumberFormat="1" applyFont="1" applyBorder="1" applyAlignment="1">
      <alignment horizontal="right" vertical="center" wrapText="1"/>
      <protection/>
    </xf>
    <xf numFmtId="3" fontId="22" fillId="0" borderId="14" xfId="60" applyNumberFormat="1" applyFont="1" applyBorder="1" applyAlignment="1">
      <alignment horizontal="right"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5" fillId="34" borderId="10" xfId="57" applyFont="1" applyFill="1" applyBorder="1" applyAlignment="1">
      <alignment vertical="center" wrapText="1"/>
      <protection/>
    </xf>
    <xf numFmtId="0" fontId="5" fillId="0" borderId="18" xfId="0" applyFont="1" applyFill="1" applyBorder="1" applyAlignment="1">
      <alignment vertical="center" wrapText="1"/>
    </xf>
    <xf numFmtId="0" fontId="67" fillId="0" borderId="0" xfId="62">
      <alignment/>
      <protection/>
    </xf>
    <xf numFmtId="0" fontId="0" fillId="0" borderId="0" xfId="57">
      <alignment/>
      <protection/>
    </xf>
    <xf numFmtId="0" fontId="18" fillId="33" borderId="12" xfId="60" applyFont="1" applyFill="1" applyBorder="1" applyAlignment="1">
      <alignment horizontal="center" vertical="center" wrapText="1"/>
      <protection/>
    </xf>
    <xf numFmtId="0" fontId="40" fillId="0" borderId="54" xfId="60" applyFont="1" applyFill="1" applyBorder="1" applyAlignment="1">
      <alignment horizontal="center" vertical="center" wrapText="1"/>
      <protection/>
    </xf>
    <xf numFmtId="3" fontId="43" fillId="0" borderId="20" xfId="60" applyNumberFormat="1" applyFont="1" applyFill="1" applyBorder="1" applyAlignment="1">
      <alignment horizontal="right" vertical="center" wrapText="1"/>
      <protection/>
    </xf>
    <xf numFmtId="0" fontId="40" fillId="0" borderId="22" xfId="60" applyFont="1" applyFill="1" applyBorder="1" applyAlignment="1">
      <alignment horizontal="center" vertical="center" wrapText="1"/>
      <protection/>
    </xf>
    <xf numFmtId="0" fontId="40" fillId="0" borderId="25" xfId="60" applyFont="1" applyFill="1" applyBorder="1" applyAlignment="1">
      <alignment vertical="top" wrapText="1"/>
      <protection/>
    </xf>
    <xf numFmtId="166" fontId="43" fillId="0" borderId="25" xfId="60" applyNumberFormat="1" applyFont="1" applyFill="1" applyBorder="1" applyAlignment="1">
      <alignment horizontal="right" vertical="center" wrapText="1"/>
      <protection/>
    </xf>
    <xf numFmtId="166" fontId="40" fillId="0" borderId="25" xfId="60" applyNumberFormat="1" applyFont="1" applyFill="1" applyBorder="1" applyAlignment="1">
      <alignment horizontal="right" vertical="center" wrapText="1"/>
      <protection/>
    </xf>
    <xf numFmtId="0" fontId="40" fillId="0" borderId="26" xfId="60" applyFont="1" applyFill="1" applyBorder="1" applyAlignment="1">
      <alignment horizontal="center" vertical="center" wrapText="1"/>
      <protection/>
    </xf>
    <xf numFmtId="0" fontId="40" fillId="33" borderId="12" xfId="60" applyFont="1" applyFill="1" applyBorder="1" applyAlignment="1">
      <alignment vertical="top" wrapText="1"/>
      <protection/>
    </xf>
    <xf numFmtId="0" fontId="44" fillId="33" borderId="13" xfId="60" applyFont="1" applyFill="1" applyBorder="1" applyAlignment="1">
      <alignment horizontal="left" vertical="center" wrapText="1"/>
      <protection/>
    </xf>
    <xf numFmtId="3" fontId="44" fillId="33" borderId="13" xfId="60" applyNumberFormat="1" applyFont="1" applyFill="1" applyBorder="1" applyAlignment="1">
      <alignment horizontal="right" vertical="center" wrapText="1"/>
      <protection/>
    </xf>
    <xf numFmtId="10" fontId="43" fillId="33" borderId="14" xfId="60" applyNumberFormat="1" applyFont="1" applyFill="1" applyBorder="1" applyAlignment="1">
      <alignment horizontal="center" vertical="center" wrapText="1"/>
      <protection/>
    </xf>
    <xf numFmtId="0" fontId="40" fillId="0" borderId="27" xfId="60" applyFont="1" applyFill="1" applyBorder="1" applyAlignment="1">
      <alignment vertical="top" wrapText="1"/>
      <protection/>
    </xf>
    <xf numFmtId="0" fontId="44" fillId="0" borderId="27" xfId="60" applyFont="1" applyFill="1" applyBorder="1" applyAlignment="1">
      <alignment horizontal="left" vertical="center" wrapText="1"/>
      <protection/>
    </xf>
    <xf numFmtId="3" fontId="44" fillId="0" borderId="27" xfId="60" applyNumberFormat="1" applyFont="1" applyFill="1" applyBorder="1" applyAlignment="1">
      <alignment horizontal="right" vertical="center" wrapText="1"/>
      <protection/>
    </xf>
    <xf numFmtId="10" fontId="43" fillId="0" borderId="27" xfId="60" applyNumberFormat="1" applyFont="1" applyFill="1" applyBorder="1" applyAlignment="1">
      <alignment horizontal="center" vertical="center" wrapText="1"/>
      <protection/>
    </xf>
    <xf numFmtId="0" fontId="0" fillId="0" borderId="0" xfId="57" applyFill="1">
      <alignment/>
      <protection/>
    </xf>
    <xf numFmtId="0" fontId="67" fillId="0" borderId="0" xfId="62" applyFill="1">
      <alignment/>
      <protection/>
    </xf>
    <xf numFmtId="0" fontId="40" fillId="0" borderId="0" xfId="60" applyFont="1" applyFill="1" applyBorder="1" applyAlignment="1">
      <alignment vertical="top" wrapText="1"/>
      <protection/>
    </xf>
    <xf numFmtId="0" fontId="44" fillId="0" borderId="0" xfId="60" applyFont="1" applyFill="1" applyBorder="1" applyAlignment="1">
      <alignment horizontal="left" vertical="center" wrapText="1"/>
      <protection/>
    </xf>
    <xf numFmtId="3" fontId="44" fillId="0" borderId="0" xfId="60" applyNumberFormat="1" applyFont="1" applyFill="1" applyBorder="1" applyAlignment="1">
      <alignment horizontal="right" vertical="center" wrapText="1"/>
      <protection/>
    </xf>
    <xf numFmtId="10" fontId="43" fillId="0" borderId="0" xfId="60" applyNumberFormat="1" applyFont="1" applyFill="1" applyBorder="1" applyAlignment="1">
      <alignment horizontal="center" vertical="center" wrapText="1"/>
      <protection/>
    </xf>
    <xf numFmtId="0" fontId="40" fillId="0" borderId="45" xfId="60" applyFont="1" applyFill="1" applyBorder="1" applyAlignment="1">
      <alignment vertical="top" wrapText="1"/>
      <protection/>
    </xf>
    <xf numFmtId="0" fontId="44" fillId="0" borderId="45" xfId="60" applyFont="1" applyFill="1" applyBorder="1" applyAlignment="1">
      <alignment horizontal="left" vertical="center" wrapText="1"/>
      <protection/>
    </xf>
    <xf numFmtId="3" fontId="44" fillId="0" borderId="45" xfId="60" applyNumberFormat="1" applyFont="1" applyFill="1" applyBorder="1" applyAlignment="1">
      <alignment horizontal="right" vertical="center" wrapText="1"/>
      <protection/>
    </xf>
    <xf numFmtId="10" fontId="43" fillId="0" borderId="45" xfId="60" applyNumberFormat="1" applyFont="1" applyFill="1" applyBorder="1" applyAlignment="1">
      <alignment horizontal="center" vertical="center" wrapText="1"/>
      <protection/>
    </xf>
    <xf numFmtId="0" fontId="45" fillId="33" borderId="12" xfId="60" applyFont="1" applyFill="1" applyBorder="1" applyAlignment="1">
      <alignment horizontal="center" vertical="center" wrapText="1"/>
      <protection/>
    </xf>
    <xf numFmtId="0" fontId="45" fillId="33" borderId="13" xfId="60" applyFont="1" applyFill="1" applyBorder="1" applyAlignment="1">
      <alignment horizontal="center" vertical="center" wrapText="1"/>
      <protection/>
    </xf>
    <xf numFmtId="0" fontId="43" fillId="33" borderId="13" xfId="60" applyFont="1" applyFill="1" applyBorder="1" applyAlignment="1">
      <alignment horizontal="center" vertical="center" wrapText="1"/>
      <protection/>
    </xf>
    <xf numFmtId="0" fontId="43" fillId="33" borderId="14" xfId="60" applyFont="1" applyFill="1" applyBorder="1" applyAlignment="1">
      <alignment horizontal="center" vertical="center" wrapText="1"/>
      <protection/>
    </xf>
    <xf numFmtId="0" fontId="40" fillId="0" borderId="15" xfId="60" applyFont="1" applyBorder="1" applyAlignment="1">
      <alignment vertical="top" wrapText="1"/>
      <protection/>
    </xf>
    <xf numFmtId="0" fontId="40" fillId="0" borderId="16" xfId="60" applyFont="1" applyBorder="1" applyAlignment="1">
      <alignment vertical="top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0" fontId="46" fillId="39" borderId="12" xfId="60" applyFont="1" applyFill="1" applyBorder="1" applyAlignment="1">
      <alignment horizontal="center" vertical="center" wrapText="1"/>
      <protection/>
    </xf>
    <xf numFmtId="0" fontId="40" fillId="0" borderId="21" xfId="60" applyFont="1" applyBorder="1" applyAlignment="1">
      <alignment horizontal="center" vertical="center" wrapText="1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10" fontId="40" fillId="0" borderId="55" xfId="60" applyNumberFormat="1" applyFont="1" applyFill="1" applyBorder="1" applyAlignment="1">
      <alignment horizontal="center" vertical="center" wrapText="1"/>
      <protection/>
    </xf>
    <xf numFmtId="0" fontId="43" fillId="33" borderId="12" xfId="60" applyFont="1" applyFill="1" applyBorder="1" applyAlignment="1">
      <alignment horizontal="right" vertical="center" wrapText="1"/>
      <protection/>
    </xf>
    <xf numFmtId="0" fontId="43" fillId="0" borderId="15" xfId="60" applyFont="1" applyFill="1" applyBorder="1" applyAlignment="1">
      <alignment horizontal="center" vertical="center" wrapText="1"/>
      <protection/>
    </xf>
    <xf numFmtId="0" fontId="43" fillId="0" borderId="16" xfId="60" applyFont="1" applyFill="1" applyBorder="1" applyAlignment="1">
      <alignment horizontal="center" vertical="center" wrapText="1"/>
      <protection/>
    </xf>
    <xf numFmtId="0" fontId="40" fillId="0" borderId="54" xfId="60" applyFont="1" applyBorder="1" applyAlignment="1">
      <alignment horizontal="center" vertical="center" wrapText="1"/>
      <protection/>
    </xf>
    <xf numFmtId="0" fontId="40" fillId="0" borderId="18" xfId="60" applyFont="1" applyBorder="1" applyAlignment="1">
      <alignment horizontal="left" vertical="center" wrapText="1"/>
      <protection/>
    </xf>
    <xf numFmtId="3" fontId="43" fillId="0" borderId="18" xfId="60" applyNumberFormat="1" applyFont="1" applyBorder="1" applyAlignment="1">
      <alignment horizontal="right" vertical="center" wrapText="1"/>
      <protection/>
    </xf>
    <xf numFmtId="3" fontId="40" fillId="0" borderId="18" xfId="60" applyNumberFormat="1" applyFont="1" applyBorder="1" applyAlignment="1">
      <alignment horizontal="right" vertical="center" wrapText="1"/>
      <protection/>
    </xf>
    <xf numFmtId="3" fontId="43" fillId="0" borderId="10" xfId="60" applyNumberFormat="1" applyFont="1" applyFill="1" applyBorder="1" applyAlignment="1">
      <alignment horizontal="right" vertical="distributed" wrapText="1"/>
      <protection/>
    </xf>
    <xf numFmtId="3" fontId="43" fillId="0" borderId="16" xfId="60" applyNumberFormat="1" applyFont="1" applyFill="1" applyBorder="1" applyAlignment="1">
      <alignment horizontal="right" vertical="center" wrapText="1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0" fontId="40" fillId="0" borderId="50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49" fontId="40" fillId="0" borderId="10" xfId="71" applyNumberFormat="1" applyFont="1" applyFill="1" applyBorder="1" applyAlignment="1">
      <alignment horizontal="left" vertical="center" wrapText="1"/>
      <protection/>
    </xf>
    <xf numFmtId="3" fontId="43" fillId="0" borderId="16" xfId="60" applyNumberFormat="1" applyFont="1" applyFill="1" applyBorder="1" applyAlignment="1">
      <alignment horizontal="right" vertical="center"/>
      <protection/>
    </xf>
    <xf numFmtId="49" fontId="40" fillId="0" borderId="25" xfId="71" applyNumberFormat="1" applyFont="1" applyFill="1" applyBorder="1" applyAlignment="1">
      <alignment horizontal="left" vertical="center" wrapText="1"/>
      <protection/>
    </xf>
    <xf numFmtId="0" fontId="48" fillId="33" borderId="12" xfId="60" applyFont="1" applyFill="1" applyBorder="1" applyAlignment="1">
      <alignment horizontal="center" vertical="center" wrapText="1"/>
      <protection/>
    </xf>
    <xf numFmtId="0" fontId="44" fillId="33" borderId="52" xfId="60" applyFont="1" applyFill="1" applyBorder="1" applyAlignment="1">
      <alignment vertical="center" wrapText="1"/>
      <protection/>
    </xf>
    <xf numFmtId="3" fontId="44" fillId="33" borderId="13" xfId="60" applyNumberFormat="1" applyFont="1" applyFill="1" applyBorder="1" applyAlignment="1">
      <alignment horizontal="right" vertical="center"/>
      <protection/>
    </xf>
    <xf numFmtId="10" fontId="44" fillId="33" borderId="14" xfId="60" applyNumberFormat="1" applyFont="1" applyFill="1" applyBorder="1" applyAlignment="1">
      <alignment horizontal="center" vertical="center" wrapText="1"/>
      <protection/>
    </xf>
    <xf numFmtId="3" fontId="0" fillId="0" borderId="0" xfId="57" applyNumberFormat="1">
      <alignment/>
      <protection/>
    </xf>
    <xf numFmtId="3" fontId="67" fillId="0" borderId="0" xfId="62" applyNumberFormat="1">
      <alignment/>
      <protection/>
    </xf>
    <xf numFmtId="3" fontId="80" fillId="0" borderId="0" xfId="62" applyNumberFormat="1" applyFont="1">
      <alignment/>
      <protection/>
    </xf>
    <xf numFmtId="0" fontId="13" fillId="0" borderId="20" xfId="60" applyFont="1" applyFill="1" applyBorder="1" applyAlignment="1">
      <alignment vertical="top" wrapText="1"/>
      <protection/>
    </xf>
    <xf numFmtId="166" fontId="12" fillId="0" borderId="20" xfId="60" applyNumberFormat="1" applyFont="1" applyFill="1" applyBorder="1" applyAlignment="1">
      <alignment horizontal="right" vertical="center" wrapText="1"/>
      <protection/>
    </xf>
    <xf numFmtId="0" fontId="13" fillId="0" borderId="10" xfId="60" applyFont="1" applyFill="1" applyBorder="1" applyAlignment="1">
      <alignment vertical="top" wrapText="1"/>
      <protection/>
    </xf>
    <xf numFmtId="166" fontId="12" fillId="0" borderId="10" xfId="60" applyNumberFormat="1" applyFont="1" applyFill="1" applyBorder="1" applyAlignment="1">
      <alignment horizontal="right" vertical="center" wrapText="1"/>
      <protection/>
    </xf>
    <xf numFmtId="0" fontId="13" fillId="0" borderId="16" xfId="60" applyFont="1" applyFill="1" applyBorder="1" applyAlignment="1">
      <alignment vertical="top" wrapText="1"/>
      <protection/>
    </xf>
    <xf numFmtId="166" fontId="12" fillId="0" borderId="16" xfId="60" applyNumberFormat="1" applyFont="1" applyFill="1" applyBorder="1" applyAlignment="1">
      <alignment horizontal="right" vertical="center" wrapText="1"/>
      <protection/>
    </xf>
    <xf numFmtId="10" fontId="13" fillId="0" borderId="17" xfId="60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/>
    </xf>
    <xf numFmtId="0" fontId="11" fillId="4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3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right" vertical="center"/>
    </xf>
    <xf numFmtId="0" fontId="1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70">
      <alignment/>
      <protection/>
    </xf>
    <xf numFmtId="0" fontId="15" fillId="0" borderId="0" xfId="68" applyFont="1" applyAlignment="1">
      <alignment vertical="center" wrapText="1"/>
      <protection/>
    </xf>
    <xf numFmtId="0" fontId="6" fillId="0" borderId="56" xfId="70" applyFont="1" applyBorder="1" applyAlignment="1">
      <alignment vertical="center"/>
      <protection/>
    </xf>
    <xf numFmtId="0" fontId="6" fillId="0" borderId="10" xfId="70" applyFont="1" applyBorder="1" applyAlignment="1">
      <alignment vertical="center"/>
      <protection/>
    </xf>
    <xf numFmtId="0" fontId="6" fillId="0" borderId="10" xfId="70" applyFont="1" applyBorder="1" applyAlignment="1">
      <alignment vertical="center" wrapText="1"/>
      <protection/>
    </xf>
    <xf numFmtId="3" fontId="6" fillId="0" borderId="36" xfId="70" applyNumberFormat="1" applyFont="1" applyBorder="1" applyAlignment="1">
      <alignment/>
      <protection/>
    </xf>
    <xf numFmtId="3" fontId="6" fillId="0" borderId="57" xfId="70" applyNumberFormat="1" applyFont="1" applyBorder="1" applyAlignment="1">
      <alignment/>
      <protection/>
    </xf>
    <xf numFmtId="3" fontId="5" fillId="0" borderId="0" xfId="70" applyNumberFormat="1">
      <alignment/>
      <protection/>
    </xf>
    <xf numFmtId="3" fontId="5" fillId="0" borderId="36" xfId="70" applyNumberFormat="1" applyFont="1" applyBorder="1" applyAlignment="1">
      <alignment horizontal="right"/>
      <protection/>
    </xf>
    <xf numFmtId="3" fontId="5" fillId="0" borderId="57" xfId="70" applyNumberFormat="1" applyFont="1" applyBorder="1" applyAlignment="1">
      <alignment horizontal="right"/>
      <protection/>
    </xf>
    <xf numFmtId="0" fontId="6" fillId="0" borderId="58" xfId="70" applyFont="1" applyBorder="1">
      <alignment/>
      <protection/>
    </xf>
    <xf numFmtId="0" fontId="6" fillId="0" borderId="59" xfId="70" applyFont="1" applyBorder="1">
      <alignment/>
      <protection/>
    </xf>
    <xf numFmtId="0" fontId="51" fillId="0" borderId="0" xfId="70" applyFont="1">
      <alignment/>
      <protection/>
    </xf>
    <xf numFmtId="0" fontId="5" fillId="0" borderId="0" xfId="70" applyBorder="1">
      <alignment/>
      <protection/>
    </xf>
    <xf numFmtId="0" fontId="13" fillId="0" borderId="60" xfId="70" applyFont="1" applyBorder="1" applyAlignment="1">
      <alignment horizontal="left" vertical="top" wrapText="1"/>
      <protection/>
    </xf>
    <xf numFmtId="0" fontId="5" fillId="0" borderId="0" xfId="70" applyAlignment="1">
      <alignment/>
      <protection/>
    </xf>
    <xf numFmtId="0" fontId="13" fillId="0" borderId="0" xfId="70" applyFont="1" applyBorder="1" applyAlignment="1">
      <alignment horizontal="left" vertical="top" wrapText="1"/>
      <protection/>
    </xf>
    <xf numFmtId="3" fontId="13" fillId="0" borderId="0" xfId="70" applyNumberFormat="1" applyFont="1" applyBorder="1" applyAlignment="1">
      <alignment horizontal="right" vertical="top" wrapText="1"/>
      <protection/>
    </xf>
    <xf numFmtId="0" fontId="13" fillId="0" borderId="0" xfId="70" applyFont="1" applyFill="1" applyBorder="1" applyAlignment="1">
      <alignment horizontal="left" vertical="top" wrapText="1"/>
      <protection/>
    </xf>
    <xf numFmtId="3" fontId="13" fillId="0" borderId="0" xfId="70" applyNumberFormat="1" applyFont="1" applyFill="1" applyBorder="1" applyAlignment="1">
      <alignment horizontal="right" vertical="top" wrapText="1"/>
      <protection/>
    </xf>
    <xf numFmtId="167" fontId="15" fillId="0" borderId="22" xfId="67" applyNumberFormat="1" applyFont="1" applyBorder="1" applyAlignment="1" applyProtection="1">
      <alignment vertical="center" wrapText="1"/>
      <protection locked="0"/>
    </xf>
    <xf numFmtId="0" fontId="25" fillId="0" borderId="36" xfId="70" applyFont="1" applyBorder="1" applyAlignment="1">
      <alignment vertical="top" wrapText="1"/>
      <protection/>
    </xf>
    <xf numFmtId="0" fontId="25" fillId="0" borderId="36" xfId="70" applyFont="1" applyBorder="1" applyAlignment="1">
      <alignment horizontal="left" vertical="top" wrapText="1"/>
      <protection/>
    </xf>
    <xf numFmtId="0" fontId="25" fillId="0" borderId="18" xfId="70" applyFont="1" applyBorder="1" applyAlignment="1">
      <alignment vertical="top" wrapText="1"/>
      <protection/>
    </xf>
    <xf numFmtId="0" fontId="25" fillId="0" borderId="10" xfId="70" applyFont="1" applyBorder="1" applyAlignment="1">
      <alignment vertical="top" wrapText="1"/>
      <protection/>
    </xf>
    <xf numFmtId="0" fontId="25" fillId="0" borderId="10" xfId="70" applyFont="1" applyBorder="1" applyAlignment="1">
      <alignment horizontal="left" vertical="top" wrapText="1"/>
      <protection/>
    </xf>
    <xf numFmtId="0" fontId="15" fillId="0" borderId="61" xfId="73" applyFont="1" applyBorder="1" applyAlignment="1" applyProtection="1">
      <alignment horizontal="left" vertical="center"/>
      <protection/>
    </xf>
    <xf numFmtId="0" fontId="25" fillId="0" borderId="62" xfId="70" applyFont="1" applyBorder="1" applyAlignment="1">
      <alignment horizontal="left" vertical="top" wrapText="1"/>
      <protection/>
    </xf>
    <xf numFmtId="167" fontId="15" fillId="0" borderId="62" xfId="73" applyNumberFormat="1" applyFont="1" applyBorder="1" applyAlignment="1" applyProtection="1">
      <alignment vertical="center"/>
      <protection locked="0"/>
    </xf>
    <xf numFmtId="0" fontId="15" fillId="0" borderId="63" xfId="73" applyFont="1" applyBorder="1" applyAlignment="1" applyProtection="1">
      <alignment horizontal="left" vertical="center"/>
      <protection/>
    </xf>
    <xf numFmtId="0" fontId="30" fillId="0" borderId="64" xfId="73" applyFont="1" applyBorder="1" applyAlignment="1" applyProtection="1">
      <alignment vertical="center"/>
      <protection/>
    </xf>
    <xf numFmtId="167" fontId="30" fillId="0" borderId="64" xfId="73" applyNumberFormat="1" applyFont="1" applyBorder="1" applyAlignment="1" applyProtection="1">
      <alignment vertical="center"/>
      <protection/>
    </xf>
    <xf numFmtId="167" fontId="30" fillId="0" borderId="65" xfId="73" applyNumberFormat="1" applyFont="1" applyBorder="1" applyAlignment="1" applyProtection="1">
      <alignment vertical="center"/>
      <protection/>
    </xf>
    <xf numFmtId="0" fontId="13" fillId="0" borderId="0" xfId="70" applyFont="1" applyAlignment="1">
      <alignment/>
      <protection/>
    </xf>
    <xf numFmtId="0" fontId="15" fillId="0" borderId="54" xfId="68" applyFont="1" applyBorder="1" applyAlignment="1">
      <alignment horizontal="center" vertical="center" wrapText="1"/>
      <protection/>
    </xf>
    <xf numFmtId="0" fontId="15" fillId="0" borderId="43" xfId="68" applyFont="1" applyBorder="1" applyAlignment="1" applyProtection="1">
      <alignment vertical="center" wrapText="1"/>
      <protection locked="0"/>
    </xf>
    <xf numFmtId="167" fontId="15" fillId="0" borderId="43" xfId="68" applyNumberFormat="1" applyBorder="1" applyAlignment="1" applyProtection="1">
      <alignment vertical="center" wrapText="1"/>
      <protection locked="0"/>
    </xf>
    <xf numFmtId="167" fontId="15" fillId="0" borderId="55" xfId="68" applyNumberFormat="1" applyBorder="1" applyAlignment="1" applyProtection="1">
      <alignment vertical="center" wrapText="1"/>
      <protection locked="0"/>
    </xf>
    <xf numFmtId="0" fontId="5" fillId="0" borderId="0" xfId="70" applyAlignment="1">
      <alignment horizontal="center" vertical="center" wrapText="1"/>
      <protection/>
    </xf>
    <xf numFmtId="0" fontId="5" fillId="0" borderId="0" xfId="70" applyAlignment="1">
      <alignment horizontal="right" vertical="center"/>
      <protection/>
    </xf>
    <xf numFmtId="0" fontId="6" fillId="0" borderId="20" xfId="70" applyFont="1" applyBorder="1" applyAlignment="1">
      <alignment horizontal="center" vertical="center" wrapText="1"/>
      <protection/>
    </xf>
    <xf numFmtId="0" fontId="6" fillId="0" borderId="22" xfId="70" applyFont="1" applyBorder="1">
      <alignment/>
      <protection/>
    </xf>
    <xf numFmtId="0" fontId="5" fillId="0" borderId="10" xfId="70" applyBorder="1" applyAlignment="1">
      <alignment/>
      <protection/>
    </xf>
    <xf numFmtId="2" fontId="6" fillId="0" borderId="23" xfId="70" applyNumberFormat="1" applyFont="1" applyBorder="1" applyAlignment="1">
      <alignment horizontal="center" vertical="center"/>
      <protection/>
    </xf>
    <xf numFmtId="0" fontId="5" fillId="0" borderId="10" xfId="70" applyNumberFormat="1" applyBorder="1" applyAlignment="1">
      <alignment/>
      <protection/>
    </xf>
    <xf numFmtId="0" fontId="5" fillId="0" borderId="21" xfId="70" applyBorder="1" applyAlignment="1">
      <alignment wrapText="1"/>
      <protection/>
    </xf>
    <xf numFmtId="0" fontId="5" fillId="0" borderId="10" xfId="70" applyBorder="1" applyAlignment="1">
      <alignment wrapText="1"/>
      <protection/>
    </xf>
    <xf numFmtId="0" fontId="6" fillId="0" borderId="21" xfId="70" applyFont="1" applyBorder="1" applyAlignment="1">
      <alignment wrapText="1"/>
      <protection/>
    </xf>
    <xf numFmtId="0" fontId="6" fillId="0" borderId="23" xfId="70" applyFont="1" applyBorder="1">
      <alignment/>
      <protection/>
    </xf>
    <xf numFmtId="0" fontId="5" fillId="0" borderId="10" xfId="70" applyBorder="1">
      <alignment/>
      <protection/>
    </xf>
    <xf numFmtId="0" fontId="5" fillId="0" borderId="21" xfId="70" applyBorder="1">
      <alignment/>
      <protection/>
    </xf>
    <xf numFmtId="0" fontId="6" fillId="0" borderId="24" xfId="70" applyFont="1" applyBorder="1" applyAlignment="1">
      <alignment wrapText="1"/>
      <protection/>
    </xf>
    <xf numFmtId="0" fontId="5" fillId="0" borderId="25" xfId="70" applyBorder="1">
      <alignment/>
      <protection/>
    </xf>
    <xf numFmtId="0" fontId="5" fillId="0" borderId="25" xfId="70" applyBorder="1" applyAlignment="1">
      <alignment wrapText="1"/>
      <protection/>
    </xf>
    <xf numFmtId="9" fontId="6" fillId="0" borderId="26" xfId="70" applyNumberFormat="1" applyFont="1" applyBorder="1">
      <alignment/>
      <protection/>
    </xf>
    <xf numFmtId="0" fontId="5" fillId="0" borderId="0" xfId="70" applyAlignment="1">
      <alignment wrapText="1"/>
      <protection/>
    </xf>
    <xf numFmtId="10" fontId="5" fillId="0" borderId="0" xfId="70" applyNumberFormat="1">
      <alignment/>
      <protection/>
    </xf>
    <xf numFmtId="0" fontId="6" fillId="0" borderId="12" xfId="70" applyFont="1" applyBorder="1" applyAlignment="1">
      <alignment horizontal="center" vertical="center"/>
      <protection/>
    </xf>
    <xf numFmtId="0" fontId="6" fillId="0" borderId="13" xfId="70" applyFont="1" applyBorder="1" applyAlignment="1">
      <alignment horizontal="center" vertical="center"/>
      <protection/>
    </xf>
    <xf numFmtId="0" fontId="6" fillId="0" borderId="13" xfId="70" applyFont="1" applyBorder="1" applyAlignment="1">
      <alignment horizontal="center" vertical="center" wrapText="1"/>
      <protection/>
    </xf>
    <xf numFmtId="0" fontId="6" fillId="0" borderId="14" xfId="70" applyFont="1" applyBorder="1" applyAlignment="1">
      <alignment horizontal="center" vertical="center" wrapText="1"/>
      <protection/>
    </xf>
    <xf numFmtId="0" fontId="5" fillId="0" borderId="44" xfId="70" applyFont="1" applyBorder="1" applyAlignment="1">
      <alignment horizontal="center" vertical="center"/>
      <protection/>
    </xf>
    <xf numFmtId="0" fontId="5" fillId="0" borderId="44" xfId="70" applyBorder="1" applyAlignment="1">
      <alignment horizontal="center" vertical="center" wrapText="1"/>
      <protection/>
    </xf>
    <xf numFmtId="0" fontId="6" fillId="0" borderId="44" xfId="70" applyFont="1" applyFill="1" applyBorder="1" applyAlignment="1">
      <alignment horizontal="center" vertical="center" wrapText="1"/>
      <protection/>
    </xf>
    <xf numFmtId="0" fontId="6" fillId="0" borderId="44" xfId="70" applyFont="1" applyBorder="1" applyAlignment="1">
      <alignment horizontal="center" vertical="center" wrapText="1"/>
      <protection/>
    </xf>
    <xf numFmtId="3" fontId="6" fillId="0" borderId="44" xfId="70" applyNumberFormat="1" applyFont="1" applyBorder="1" applyAlignment="1">
      <alignment horizontal="center" vertical="center"/>
      <protection/>
    </xf>
    <xf numFmtId="0" fontId="17" fillId="0" borderId="49" xfId="57" applyFont="1" applyFill="1" applyBorder="1" applyAlignment="1" applyProtection="1">
      <alignment horizontal="left" vertical="center"/>
      <protection/>
    </xf>
    <xf numFmtId="0" fontId="17" fillId="0" borderId="18" xfId="57" applyFont="1" applyFill="1" applyBorder="1" applyAlignment="1" applyProtection="1">
      <alignment horizontal="left" vertical="center"/>
      <protection/>
    </xf>
    <xf numFmtId="0" fontId="12" fillId="0" borderId="50" xfId="57" applyFont="1" applyFill="1" applyBorder="1" applyProtection="1">
      <alignment/>
      <protection/>
    </xf>
    <xf numFmtId="0" fontId="5" fillId="0" borderId="36" xfId="59" applyBorder="1">
      <alignment/>
      <protection/>
    </xf>
    <xf numFmtId="0" fontId="5" fillId="0" borderId="36" xfId="59" applyBorder="1" applyAlignment="1">
      <alignment vertical="top"/>
      <protection/>
    </xf>
    <xf numFmtId="0" fontId="5" fillId="0" borderId="37" xfId="59" applyBorder="1">
      <alignment/>
      <protection/>
    </xf>
    <xf numFmtId="0" fontId="23" fillId="0" borderId="0" xfId="69" applyFont="1" applyAlignment="1">
      <alignment horizontal="center" vertical="center" wrapText="1"/>
      <protection/>
    </xf>
    <xf numFmtId="0" fontId="23" fillId="0" borderId="0" xfId="69" applyFont="1" applyBorder="1" applyAlignment="1">
      <alignment horizontal="center" vertical="center" wrapText="1"/>
      <protection/>
    </xf>
    <xf numFmtId="0" fontId="25" fillId="0" borderId="21" xfId="69" applyFont="1" applyBorder="1" applyAlignment="1">
      <alignment horizontal="center" vertical="top" wrapText="1"/>
      <protection/>
    </xf>
    <xf numFmtId="0" fontId="25" fillId="0" borderId="24" xfId="69" applyFont="1" applyBorder="1" applyAlignment="1">
      <alignment horizontal="center" vertical="top" wrapText="1"/>
      <protection/>
    </xf>
    <xf numFmtId="0" fontId="22" fillId="0" borderId="0" xfId="60" applyFont="1" applyBorder="1" applyAlignment="1">
      <alignment horizontal="center"/>
      <protection/>
    </xf>
    <xf numFmtId="0" fontId="17" fillId="33" borderId="20" xfId="60" applyFont="1" applyFill="1" applyBorder="1" applyAlignment="1">
      <alignment horizontal="center" vertical="center" wrapText="1"/>
      <protection/>
    </xf>
    <xf numFmtId="0" fontId="20" fillId="33" borderId="20" xfId="60" applyFont="1" applyFill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22" xfId="60" applyFont="1" applyBorder="1" applyAlignment="1">
      <alignment horizontal="center" vertical="center" wrapText="1"/>
      <protection/>
    </xf>
    <xf numFmtId="0" fontId="17" fillId="33" borderId="22" xfId="60" applyFont="1" applyFill="1" applyBorder="1" applyAlignment="1">
      <alignment horizontal="center" vertical="center" wrapText="1"/>
      <protection/>
    </xf>
    <xf numFmtId="0" fontId="17" fillId="0" borderId="0" xfId="60" applyFont="1" applyFill="1" applyBorder="1" applyAlignment="1">
      <alignment horizontal="center" vertical="center" wrapText="1"/>
      <protection/>
    </xf>
    <xf numFmtId="0" fontId="20" fillId="0" borderId="0" xfId="60" applyFont="1" applyFill="1" applyBorder="1" applyAlignment="1">
      <alignment horizontal="center" vertical="center" wrapText="1"/>
      <protection/>
    </xf>
    <xf numFmtId="0" fontId="13" fillId="0" borderId="0" xfId="60" applyFont="1" applyBorder="1" applyAlignment="1">
      <alignment horizontal="center"/>
      <protection/>
    </xf>
    <xf numFmtId="0" fontId="5" fillId="0" borderId="0" xfId="60" applyBorder="1" applyAlignment="1">
      <alignment horizontal="center"/>
      <protection/>
    </xf>
    <xf numFmtId="0" fontId="22" fillId="0" borderId="0" xfId="60" applyFont="1" applyBorder="1" applyAlignment="1">
      <alignment vertical="center" wrapText="1"/>
      <protection/>
    </xf>
    <xf numFmtId="0" fontId="20" fillId="0" borderId="0" xfId="60" applyFont="1" applyBorder="1" applyAlignment="1">
      <alignment horizontal="center"/>
      <protection/>
    </xf>
    <xf numFmtId="0" fontId="20" fillId="33" borderId="22" xfId="6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21" fillId="0" borderId="0" xfId="60" applyFont="1" applyAlignment="1">
      <alignment horizontal="center"/>
      <protection/>
    </xf>
    <xf numFmtId="0" fontId="19" fillId="33" borderId="13" xfId="60" applyFont="1" applyFill="1" applyBorder="1" applyAlignment="1">
      <alignment horizontal="center" vertical="center" wrapText="1"/>
      <protection/>
    </xf>
    <xf numFmtId="0" fontId="19" fillId="33" borderId="14" xfId="60" applyFont="1" applyFill="1" applyBorder="1" applyAlignment="1">
      <alignment horizontal="center" vertical="center" wrapText="1"/>
      <protection/>
    </xf>
    <xf numFmtId="0" fontId="47" fillId="39" borderId="13" xfId="60" applyFont="1" applyFill="1" applyBorder="1" applyAlignment="1">
      <alignment horizontal="center" vertical="center" wrapText="1"/>
      <protection/>
    </xf>
    <xf numFmtId="0" fontId="47" fillId="39" borderId="14" xfId="60" applyFont="1" applyFill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49" xfId="60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3" fillId="0" borderId="0" xfId="60" applyFont="1" applyAlignment="1">
      <alignment horizontal="center"/>
      <protection/>
    </xf>
    <xf numFmtId="0" fontId="18" fillId="33" borderId="13" xfId="60" applyFont="1" applyFill="1" applyBorder="1" applyAlignment="1">
      <alignment horizontal="center" vertical="center" wrapText="1"/>
      <protection/>
    </xf>
    <xf numFmtId="0" fontId="18" fillId="33" borderId="14" xfId="60" applyFont="1" applyFill="1" applyBorder="1" applyAlignment="1">
      <alignment horizontal="center" vertical="center" wrapText="1"/>
      <protection/>
    </xf>
    <xf numFmtId="0" fontId="12" fillId="33" borderId="20" xfId="59" applyFont="1" applyFill="1" applyBorder="1" applyAlignment="1">
      <alignment horizontal="center" vertical="top" wrapText="1"/>
      <protection/>
    </xf>
    <xf numFmtId="0" fontId="12" fillId="33" borderId="10" xfId="59" applyFont="1" applyFill="1" applyBorder="1" applyAlignment="1">
      <alignment horizontal="center" vertical="top" wrapText="1"/>
      <protection/>
    </xf>
    <xf numFmtId="0" fontId="12" fillId="33" borderId="22" xfId="59" applyFont="1" applyFill="1" applyBorder="1" applyAlignment="1">
      <alignment horizontal="center" vertical="top" wrapText="1"/>
      <protection/>
    </xf>
    <xf numFmtId="0" fontId="5" fillId="0" borderId="23" xfId="59" applyBorder="1" applyAlignment="1">
      <alignment horizontal="center" vertical="top" wrapText="1"/>
      <protection/>
    </xf>
    <xf numFmtId="0" fontId="5" fillId="0" borderId="0" xfId="59" applyAlignment="1">
      <alignment horizontal="left"/>
      <protection/>
    </xf>
    <xf numFmtId="0" fontId="5" fillId="0" borderId="0" xfId="59" applyFont="1" applyAlignment="1">
      <alignment horizontal="center" vertical="center" wrapText="1"/>
      <protection/>
    </xf>
    <xf numFmtId="0" fontId="5" fillId="0" borderId="0" xfId="59" applyAlignment="1">
      <alignment horizontal="center" vertical="center" wrapText="1"/>
      <protection/>
    </xf>
    <xf numFmtId="0" fontId="13" fillId="0" borderId="45" xfId="59" applyFont="1" applyBorder="1" applyAlignment="1">
      <alignment horizontal="right"/>
      <protection/>
    </xf>
    <xf numFmtId="0" fontId="5" fillId="0" borderId="45" xfId="59" applyFont="1" applyBorder="1" applyAlignment="1">
      <alignment horizontal="right"/>
      <protection/>
    </xf>
    <xf numFmtId="0" fontId="12" fillId="33" borderId="19" xfId="59" applyFont="1" applyFill="1" applyBorder="1" applyAlignment="1">
      <alignment horizontal="center" vertical="center" wrapText="1"/>
      <protection/>
    </xf>
    <xf numFmtId="0" fontId="5" fillId="0" borderId="21" xfId="59" applyBorder="1" applyAlignment="1">
      <alignment horizontal="center" vertical="center" wrapText="1"/>
      <protection/>
    </xf>
    <xf numFmtId="0" fontId="12" fillId="33" borderId="20" xfId="59" applyFont="1" applyFill="1" applyBorder="1" applyAlignment="1">
      <alignment horizontal="center" vertical="center" wrapText="1"/>
      <protection/>
    </xf>
    <xf numFmtId="0" fontId="5" fillId="0" borderId="10" xfId="59" applyBorder="1" applyAlignment="1">
      <alignment horizontal="center" vertical="center" wrapText="1"/>
      <protection/>
    </xf>
    <xf numFmtId="0" fontId="12" fillId="33" borderId="66" xfId="59" applyFont="1" applyFill="1" applyBorder="1" applyAlignment="1">
      <alignment horizontal="center" vertical="top" wrapText="1"/>
      <protection/>
    </xf>
    <xf numFmtId="0" fontId="5" fillId="0" borderId="36" xfId="59" applyBorder="1" applyAlignment="1">
      <alignment horizontal="center" vertical="top" wrapText="1"/>
      <protection/>
    </xf>
    <xf numFmtId="0" fontId="6" fillId="38" borderId="67" xfId="59" applyFont="1" applyFill="1" applyBorder="1" applyAlignment="1">
      <alignment horizontal="center" vertical="top" wrapText="1"/>
      <protection/>
    </xf>
    <xf numFmtId="0" fontId="6" fillId="38" borderId="43" xfId="59" applyFont="1" applyFill="1" applyBorder="1" applyAlignment="1">
      <alignment horizontal="center" vertical="top" wrapText="1"/>
      <protection/>
    </xf>
    <xf numFmtId="167" fontId="21" fillId="0" borderId="0" xfId="64" applyNumberFormat="1" applyFont="1" applyAlignment="1">
      <alignment horizontal="center" vertical="center" wrapText="1"/>
      <protection/>
    </xf>
    <xf numFmtId="0" fontId="5" fillId="0" borderId="0" xfId="69" applyFont="1" applyAlignment="1">
      <alignment horizontal="center" vertical="center" wrapText="1"/>
      <protection/>
    </xf>
    <xf numFmtId="167" fontId="11" fillId="0" borderId="19" xfId="64" applyNumberFormat="1" applyFont="1" applyBorder="1" applyAlignment="1">
      <alignment horizontal="center" vertical="center" wrapText="1"/>
      <protection/>
    </xf>
    <xf numFmtId="167" fontId="11" fillId="0" borderId="20" xfId="64" applyNumberFormat="1" applyFont="1" applyBorder="1" applyAlignment="1">
      <alignment horizontal="center" vertical="center" wrapText="1"/>
      <protection/>
    </xf>
    <xf numFmtId="167" fontId="11" fillId="0" borderId="66" xfId="64" applyNumberFormat="1" applyFont="1" applyBorder="1" applyAlignment="1">
      <alignment horizontal="center" vertical="center" wrapText="1"/>
      <protection/>
    </xf>
    <xf numFmtId="167" fontId="11" fillId="0" borderId="19" xfId="65" applyNumberFormat="1" applyFont="1" applyBorder="1" applyAlignment="1">
      <alignment horizontal="center" vertical="center" wrapText="1"/>
      <protection/>
    </xf>
    <xf numFmtId="167" fontId="11" fillId="0" borderId="20" xfId="65" applyNumberFormat="1" applyFont="1" applyBorder="1" applyAlignment="1">
      <alignment horizontal="center" vertical="center" wrapText="1"/>
      <protection/>
    </xf>
    <xf numFmtId="167" fontId="11" fillId="0" borderId="66" xfId="65" applyNumberFormat="1" applyFont="1" applyBorder="1" applyAlignment="1">
      <alignment horizontal="center" vertical="center" wrapText="1"/>
      <protection/>
    </xf>
    <xf numFmtId="167" fontId="11" fillId="0" borderId="22" xfId="65" applyNumberFormat="1" applyFont="1" applyBorder="1" applyAlignment="1">
      <alignment horizontal="center" vertical="center" wrapText="1"/>
      <protection/>
    </xf>
    <xf numFmtId="0" fontId="33" fillId="0" borderId="21" xfId="54" applyFont="1" applyBorder="1" applyAlignment="1">
      <alignment horizontal="left"/>
      <protection/>
    </xf>
    <xf numFmtId="0" fontId="33" fillId="0" borderId="10" xfId="54" applyFont="1" applyBorder="1" applyAlignment="1">
      <alignment horizontal="left"/>
      <protection/>
    </xf>
    <xf numFmtId="0" fontId="33" fillId="0" borderId="0" xfId="54" applyFont="1" applyAlignment="1">
      <alignment horizontal="center" vertical="center" wrapText="1"/>
      <protection/>
    </xf>
    <xf numFmtId="0" fontId="33" fillId="0" borderId="24" xfId="54" applyFont="1" applyBorder="1" applyAlignment="1">
      <alignment horizontal="left"/>
      <protection/>
    </xf>
    <xf numFmtId="0" fontId="33" fillId="0" borderId="25" xfId="54" applyFont="1" applyBorder="1" applyAlignment="1">
      <alignment horizontal="left"/>
      <protection/>
    </xf>
    <xf numFmtId="0" fontId="33" fillId="36" borderId="19" xfId="54" applyFont="1" applyFill="1" applyBorder="1" applyAlignment="1">
      <alignment horizontal="center"/>
      <protection/>
    </xf>
    <xf numFmtId="0" fontId="33" fillId="36" borderId="20" xfId="54" applyFont="1" applyFill="1" applyBorder="1" applyAlignment="1">
      <alignment horizontal="center"/>
      <protection/>
    </xf>
    <xf numFmtId="0" fontId="33" fillId="0" borderId="21" xfId="54" applyFont="1" applyBorder="1" applyAlignment="1">
      <alignment horizontal="left" vertical="center"/>
      <protection/>
    </xf>
    <xf numFmtId="0" fontId="33" fillId="0" borderId="10" xfId="54" applyFont="1" applyBorder="1" applyAlignment="1">
      <alignment horizontal="left" vertical="center"/>
      <protection/>
    </xf>
    <xf numFmtId="0" fontId="3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6" fillId="0" borderId="68" xfId="70" applyNumberFormat="1" applyFont="1" applyBorder="1" applyAlignment="1">
      <alignment horizontal="right"/>
      <protection/>
    </xf>
    <xf numFmtId="3" fontId="6" fillId="0" borderId="69" xfId="70" applyNumberFormat="1" applyFont="1" applyBorder="1" applyAlignment="1">
      <alignment horizontal="right"/>
      <protection/>
    </xf>
    <xf numFmtId="167" fontId="34" fillId="0" borderId="0" xfId="66" applyNumberFormat="1" applyFont="1" applyAlignment="1">
      <alignment horizontal="center" vertical="center" wrapText="1"/>
      <protection/>
    </xf>
    <xf numFmtId="0" fontId="13" fillId="0" borderId="0" xfId="70" applyFont="1" applyAlignment="1">
      <alignment horizontal="center"/>
      <protection/>
    </xf>
    <xf numFmtId="0" fontId="15" fillId="0" borderId="0" xfId="68" applyFont="1" applyAlignment="1">
      <alignment horizontal="center" vertical="center" wrapText="1"/>
      <protection/>
    </xf>
    <xf numFmtId="0" fontId="15" fillId="0" borderId="0" xfId="68" applyAlignment="1">
      <alignment horizontal="center" vertical="center" wrapText="1"/>
      <protection/>
    </xf>
    <xf numFmtId="0" fontId="15" fillId="0" borderId="0" xfId="73" applyFont="1" applyBorder="1" applyAlignment="1" applyProtection="1">
      <alignment horizontal="center" vertical="center" wrapText="1"/>
      <protection/>
    </xf>
    <xf numFmtId="0" fontId="6" fillId="33" borderId="70" xfId="70" applyFont="1" applyFill="1" applyBorder="1" applyAlignment="1">
      <alignment horizontal="center" vertical="center"/>
      <protection/>
    </xf>
    <xf numFmtId="0" fontId="6" fillId="33" borderId="56" xfId="70" applyFont="1" applyFill="1" applyBorder="1" applyAlignment="1">
      <alignment horizontal="center" vertical="center"/>
      <protection/>
    </xf>
    <xf numFmtId="0" fontId="6" fillId="33" borderId="71" xfId="70" applyFont="1" applyFill="1" applyBorder="1" applyAlignment="1">
      <alignment horizontal="center" vertical="center"/>
      <protection/>
    </xf>
    <xf numFmtId="0" fontId="6" fillId="33" borderId="10" xfId="70" applyFont="1" applyFill="1" applyBorder="1" applyAlignment="1">
      <alignment horizontal="center" vertical="center"/>
      <protection/>
    </xf>
    <xf numFmtId="0" fontId="6" fillId="33" borderId="72" xfId="70" applyFont="1" applyFill="1" applyBorder="1" applyAlignment="1">
      <alignment horizontal="center" vertical="center"/>
      <protection/>
    </xf>
    <xf numFmtId="0" fontId="6" fillId="33" borderId="73" xfId="70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left"/>
    </xf>
    <xf numFmtId="167" fontId="15" fillId="0" borderId="0" xfId="67" applyNumberFormat="1" applyFont="1" applyAlignment="1">
      <alignment horizontal="left" vertical="center" wrapText="1"/>
      <protection/>
    </xf>
    <xf numFmtId="167" fontId="15" fillId="0" borderId="0" xfId="67" applyNumberFormat="1" applyAlignment="1">
      <alignment horizontal="left" vertical="center" wrapText="1"/>
      <protection/>
    </xf>
    <xf numFmtId="167" fontId="15" fillId="0" borderId="0" xfId="67" applyNumberFormat="1" applyFont="1" applyBorder="1" applyAlignment="1">
      <alignment horizontal="left" vertical="center" wrapText="1"/>
      <protection/>
    </xf>
    <xf numFmtId="167" fontId="15" fillId="0" borderId="0" xfId="67" applyNumberFormat="1" applyBorder="1" applyAlignment="1">
      <alignment horizontal="left" vertical="center" wrapText="1"/>
      <protection/>
    </xf>
    <xf numFmtId="167" fontId="30" fillId="0" borderId="19" xfId="67" applyNumberFormat="1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13" fillId="0" borderId="0" xfId="59" applyFont="1" applyAlignment="1">
      <alignment horizontal="center" vertical="center" wrapText="1"/>
      <protection/>
    </xf>
    <xf numFmtId="0" fontId="5" fillId="0" borderId="21" xfId="70" applyBorder="1" applyAlignment="1">
      <alignment/>
      <protection/>
    </xf>
    <xf numFmtId="0" fontId="5" fillId="0" borderId="10" xfId="70" applyBorder="1" applyAlignment="1">
      <alignment/>
      <protection/>
    </xf>
    <xf numFmtId="0" fontId="5" fillId="0" borderId="21" xfId="70" applyBorder="1" applyAlignment="1">
      <alignment wrapText="1"/>
      <protection/>
    </xf>
    <xf numFmtId="0" fontId="5" fillId="0" borderId="10" xfId="70" applyBorder="1" applyAlignment="1">
      <alignment wrapText="1"/>
      <protection/>
    </xf>
    <xf numFmtId="0" fontId="6" fillId="0" borderId="21" xfId="70" applyFont="1" applyBorder="1" applyAlignment="1">
      <alignment wrapText="1"/>
      <protection/>
    </xf>
    <xf numFmtId="0" fontId="6" fillId="0" borderId="10" xfId="70" applyFont="1" applyBorder="1" applyAlignment="1">
      <alignment wrapText="1"/>
      <protection/>
    </xf>
    <xf numFmtId="0" fontId="5" fillId="0" borderId="0" xfId="70" applyFont="1" applyAlignment="1">
      <alignment horizontal="center" vertical="center" wrapText="1"/>
      <protection/>
    </xf>
    <xf numFmtId="0" fontId="5" fillId="0" borderId="0" xfId="70" applyAlignment="1">
      <alignment horizontal="center" vertical="center" wrapText="1"/>
      <protection/>
    </xf>
    <xf numFmtId="0" fontId="6" fillId="0" borderId="19" xfId="70" applyFont="1" applyBorder="1" applyAlignment="1">
      <alignment horizontal="center" vertical="center" wrapText="1"/>
      <protection/>
    </xf>
    <xf numFmtId="0" fontId="6" fillId="0" borderId="20" xfId="70" applyFont="1" applyBorder="1" applyAlignment="1">
      <alignment horizontal="center" vertical="center" wrapText="1"/>
      <protection/>
    </xf>
    <xf numFmtId="0" fontId="6" fillId="0" borderId="21" xfId="70" applyFont="1" applyBorder="1" applyAlignment="1">
      <alignment/>
      <protection/>
    </xf>
    <xf numFmtId="0" fontId="6" fillId="0" borderId="10" xfId="70" applyFont="1" applyBorder="1" applyAlignment="1">
      <alignment/>
      <protection/>
    </xf>
    <xf numFmtId="0" fontId="21" fillId="0" borderId="0" xfId="57" applyFont="1" applyFill="1" applyAlignment="1" applyProtection="1">
      <alignment horizontal="left" vertical="center" wrapText="1"/>
      <protection/>
    </xf>
    <xf numFmtId="0" fontId="17" fillId="0" borderId="21" xfId="57" applyFont="1" applyFill="1" applyBorder="1" applyAlignment="1" applyProtection="1">
      <alignment horizontal="left" vertical="center"/>
      <protection/>
    </xf>
    <xf numFmtId="0" fontId="17" fillId="0" borderId="10" xfId="57" applyFont="1" applyFill="1" applyBorder="1" applyAlignment="1" applyProtection="1">
      <alignment horizontal="left" vertical="center"/>
      <protection/>
    </xf>
    <xf numFmtId="0" fontId="42" fillId="0" borderId="0" xfId="60" applyFont="1" applyAlignment="1">
      <alignment horizontal="center" vertical="center" wrapText="1"/>
      <protection/>
    </xf>
    <xf numFmtId="0" fontId="42" fillId="0" borderId="0" xfId="60" applyFont="1" applyBorder="1" applyAlignment="1">
      <alignment horizontal="center" vertical="center" wrapText="1"/>
      <protection/>
    </xf>
    <xf numFmtId="0" fontId="17" fillId="0" borderId="74" xfId="57" applyFont="1" applyFill="1" applyBorder="1" applyAlignment="1" applyProtection="1">
      <alignment horizontal="left" vertical="center"/>
      <protection/>
    </xf>
    <xf numFmtId="0" fontId="0" fillId="0" borderId="39" xfId="0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34" borderId="38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right"/>
    </xf>
    <xf numFmtId="0" fontId="4" fillId="38" borderId="39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</cellXfs>
  <cellStyles count="6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5" xfId="54"/>
    <cellStyle name="Normál 16" xfId="55"/>
    <cellStyle name="Normál 2" xfId="56"/>
    <cellStyle name="Normál 2 2" xfId="57"/>
    <cellStyle name="Normál 2 2 2" xfId="58"/>
    <cellStyle name="Normál 2_2013. mellékletek-1" xfId="59"/>
    <cellStyle name="Normál 3" xfId="60"/>
    <cellStyle name="Normál 4" xfId="61"/>
    <cellStyle name="Normál 5" xfId="62"/>
    <cellStyle name="Normál 6" xfId="63"/>
    <cellStyle name="Normál_1.a melléklet 7-2005 (II.18) rendelet" xfId="64"/>
    <cellStyle name="Normál_1.b melléklet 7-2005 (II.18) rendelet" xfId="65"/>
    <cellStyle name="Normál_11. sz. melléklet Hitelek 7-2005 (II.18) rendelet" xfId="66"/>
    <cellStyle name="Normál_12. sz. melléklet Többéves kihatás 7-2005 (II.18) rendelet" xfId="67"/>
    <cellStyle name="Normál_13. sz. melléklet Adott támogatás 7-2005 (II.18.) rendelet" xfId="68"/>
    <cellStyle name="Normál_2013. mellékletek-1" xfId="69"/>
    <cellStyle name="Normál_2013. mellékletek-1 2" xfId="70"/>
    <cellStyle name="Normál_2014_ ktv  terv beruházás 2013 01 24 2" xfId="71"/>
    <cellStyle name="Normal_KARSZJ3" xfId="72"/>
    <cellStyle name="Normál_SEGEDLETEK" xfId="73"/>
    <cellStyle name="Összesen" xfId="74"/>
    <cellStyle name="Currency" xfId="75"/>
    <cellStyle name="Currency [0]" xfId="76"/>
    <cellStyle name="Rossz" xfId="77"/>
    <cellStyle name="Semleges" xfId="78"/>
    <cellStyle name="Számítás" xfId="79"/>
    <cellStyle name="Percen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rosm\AppData\Local\Microsoft\Windows\Temporary%20Internet%20Files\Content.Outlook\ANEMK029\2016%20%20&#233;vi%20k&#246;lts&#233;gvet&#233;s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ÖSSZES bevétel (2)"/>
      <sheetName val="2. ÖSSZES kiadások"/>
      <sheetName val="3.Intézményi bevételek (2)"/>
      <sheetName val="4.Intézményi kiadások (2)"/>
      <sheetName val="5.1 Önkormányzat bevétele (2)"/>
      <sheetName val="5.2 Önkormányzat kiadása (3)"/>
      <sheetName val="6. beruházás"/>
      <sheetName val="7.  felújítás (2)"/>
      <sheetName val="8.  melléklet létszám (2 (4)"/>
      <sheetName val="9.1.mell működés mérleg"/>
      <sheetName val="9.2.mell felhalm mérleg"/>
      <sheetName val="9.3. összevont kv-i mérleg"/>
      <sheetName val="10.melléklet EU tám. projektek"/>
      <sheetName val="11. melléklet ált. és cé (2)"/>
      <sheetName val="12. melléklet többéves"/>
      <sheetName val="13. sz.melléklet ütemterv"/>
      <sheetName val="14. közvetett támogatások"/>
      <sheetName val="15. támogatások "/>
      <sheetName val="16. melléklet"/>
      <sheetName val="17. melléklet"/>
      <sheetName val="1.tájékoztató kimutatás (2)"/>
      <sheetName val="2.Tájékoztató kimutatás (2)"/>
    </sheetNames>
    <sheetDataSet>
      <sheetData sheetId="4">
        <row r="28">
          <cell r="C28">
            <v>39000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9"/>
  <sheetViews>
    <sheetView zoomScalePageLayoutView="0" workbookViewId="0" topLeftCell="A1">
      <selection activeCell="F58" sqref="F58"/>
    </sheetView>
  </sheetViews>
  <sheetFormatPr defaultColWidth="9.00390625" defaultRowHeight="12.75"/>
  <cols>
    <col min="1" max="1" width="4.125" style="78" customWidth="1"/>
    <col min="2" max="2" width="53.375" style="78" customWidth="1"/>
    <col min="3" max="4" width="14.625" style="78" customWidth="1"/>
    <col min="5" max="5" width="11.00390625" style="78" customWidth="1"/>
    <col min="6" max="32" width="9.125" style="78" customWidth="1"/>
    <col min="33" max="16384" width="9.125" style="78" customWidth="1"/>
  </cols>
  <sheetData>
    <row r="1" spans="1:4" ht="12.75">
      <c r="A1" s="77"/>
      <c r="B1" s="636" t="s">
        <v>331</v>
      </c>
      <c r="C1" s="636"/>
      <c r="D1" s="250"/>
    </row>
    <row r="2" spans="1:4" ht="25.5" customHeight="1" thickBot="1">
      <c r="A2" s="77"/>
      <c r="B2" s="637" t="s">
        <v>336</v>
      </c>
      <c r="C2" s="637"/>
      <c r="D2" s="251" t="s">
        <v>46</v>
      </c>
    </row>
    <row r="3" spans="1:4" ht="27.75" customHeight="1">
      <c r="A3" s="79" t="s">
        <v>6</v>
      </c>
      <c r="B3" s="80" t="s">
        <v>186</v>
      </c>
      <c r="C3" s="412" t="s">
        <v>337</v>
      </c>
      <c r="D3" s="93" t="s">
        <v>338</v>
      </c>
    </row>
    <row r="4" spans="1:4" ht="12" customHeight="1">
      <c r="A4" s="81"/>
      <c r="B4" s="82" t="s">
        <v>25</v>
      </c>
      <c r="C4" s="413"/>
      <c r="D4" s="94"/>
    </row>
    <row r="5" spans="1:4" ht="12" customHeight="1">
      <c r="A5" s="83" t="s">
        <v>140</v>
      </c>
      <c r="B5" s="84" t="s">
        <v>8</v>
      </c>
      <c r="C5" s="414">
        <f>SUM(C6:C14)</f>
        <v>5499279</v>
      </c>
      <c r="D5" s="414">
        <f>SUM(D6:D14)</f>
        <v>5524619</v>
      </c>
    </row>
    <row r="6" spans="1:4" ht="12" customHeight="1">
      <c r="A6" s="83"/>
      <c r="B6" s="85" t="s">
        <v>26</v>
      </c>
      <c r="C6" s="249">
        <f>'5.1 Önkormányzat bevétele (2)'!C11</f>
        <v>902063</v>
      </c>
      <c r="D6" s="253">
        <f>'5.1 Önkormányzat bevétele (2)'!D11</f>
        <v>902063</v>
      </c>
    </row>
    <row r="7" spans="1:4" ht="12" customHeight="1">
      <c r="A7" s="638"/>
      <c r="B7" s="85" t="s">
        <v>28</v>
      </c>
      <c r="C7" s="211">
        <f>'5.1 Önkormányzat bevétele (2)'!C13</f>
        <v>56409</v>
      </c>
      <c r="D7" s="96">
        <f>'5.1 Önkormányzat bevétele (2)'!D13</f>
        <v>56409</v>
      </c>
    </row>
    <row r="8" spans="1:4" ht="12" customHeight="1">
      <c r="A8" s="638"/>
      <c r="B8" s="85" t="s">
        <v>27</v>
      </c>
      <c r="C8" s="211">
        <f>'5.1 Önkormányzat bevétele (2)'!C15</f>
        <v>3218135</v>
      </c>
      <c r="D8" s="96">
        <f>'5.1 Önkormányzat bevétele (2)'!D15</f>
        <v>3218135</v>
      </c>
    </row>
    <row r="9" spans="1:4" ht="12" customHeight="1">
      <c r="A9" s="638"/>
      <c r="B9" s="85" t="s">
        <v>29</v>
      </c>
      <c r="C9" s="211">
        <f>'5.1 Önkormányzat bevétele (2)'!C22</f>
        <v>702600</v>
      </c>
      <c r="D9" s="96">
        <f>'5.1 Önkormányzat bevétele (2)'!D22</f>
        <v>711357</v>
      </c>
    </row>
    <row r="10" spans="1:4" ht="12" customHeight="1">
      <c r="A10" s="638"/>
      <c r="B10" s="85" t="s">
        <v>30</v>
      </c>
      <c r="C10" s="211">
        <f>'5.1 Önkormányzat bevétele (2)'!C32</f>
        <v>186200</v>
      </c>
      <c r="D10" s="96">
        <f>'5.1 Önkormányzat bevétele (2)'!D32</f>
        <v>186200</v>
      </c>
    </row>
    <row r="11" spans="1:4" ht="12" customHeight="1">
      <c r="A11" s="638"/>
      <c r="B11" s="85" t="s">
        <v>31</v>
      </c>
      <c r="C11" s="211">
        <f>'5.1 Önkormányzat bevétele (2)'!C34</f>
        <v>156000</v>
      </c>
      <c r="D11" s="96">
        <f>'5.1 Önkormányzat bevétele (2)'!D34</f>
        <v>156000</v>
      </c>
    </row>
    <row r="12" spans="1:4" ht="12" customHeight="1">
      <c r="A12" s="638"/>
      <c r="B12" s="85" t="s">
        <v>32</v>
      </c>
      <c r="C12" s="211">
        <f>'5.1 Önkormányzat bevétele (2)'!C37</f>
        <v>1500</v>
      </c>
      <c r="D12" s="96">
        <f>'5.1 Önkormányzat bevétele (2)'!D37</f>
        <v>1500</v>
      </c>
    </row>
    <row r="13" spans="1:4" ht="12" customHeight="1">
      <c r="A13" s="638"/>
      <c r="B13" s="85" t="s">
        <v>33</v>
      </c>
      <c r="C13" s="211">
        <f>'5.1 Önkormányzat bevétele (2)'!C40</f>
        <v>10000</v>
      </c>
      <c r="D13" s="96">
        <f>'5.1 Önkormányzat bevétele (2)'!D40</f>
        <v>26583</v>
      </c>
    </row>
    <row r="14" spans="1:4" ht="12" customHeight="1">
      <c r="A14" s="638"/>
      <c r="B14" s="91" t="s">
        <v>320</v>
      </c>
      <c r="C14" s="211">
        <f>'5.1 Önkormányzat bevétele (2)'!C44</f>
        <v>266372</v>
      </c>
      <c r="D14" s="96">
        <f>'5.1 Önkormányzat bevétele (2)'!D44</f>
        <v>266372</v>
      </c>
    </row>
    <row r="15" spans="1:4" ht="12" customHeight="1">
      <c r="A15" s="83" t="s">
        <v>141</v>
      </c>
      <c r="B15" s="84" t="s">
        <v>12</v>
      </c>
      <c r="C15" s="415">
        <f>C16+C18+C17+C19</f>
        <v>4036</v>
      </c>
      <c r="D15" s="97">
        <f>D16+D18+D17+D19</f>
        <v>4036</v>
      </c>
    </row>
    <row r="16" spans="1:4" ht="12" customHeight="1">
      <c r="A16" s="81"/>
      <c r="B16" s="85" t="s">
        <v>34</v>
      </c>
      <c r="C16" s="416">
        <f>'1.tájékoztató kimutatás'!C5</f>
        <v>3400</v>
      </c>
      <c r="D16" s="98">
        <f>'1.tájékoztató kimutatás'!D5</f>
        <v>3400</v>
      </c>
    </row>
    <row r="17" spans="1:4" ht="12" customHeight="1">
      <c r="A17" s="81"/>
      <c r="B17" s="85" t="s">
        <v>29</v>
      </c>
      <c r="C17" s="416">
        <f>'1.tájékoztató kimutatás'!C6</f>
        <v>400</v>
      </c>
      <c r="D17" s="98">
        <f>'1.tájékoztató kimutatás'!D6</f>
        <v>400</v>
      </c>
    </row>
    <row r="18" spans="1:4" ht="12" customHeight="1">
      <c r="A18" s="81"/>
      <c r="B18" s="91" t="s">
        <v>247</v>
      </c>
      <c r="C18" s="416">
        <v>236</v>
      </c>
      <c r="D18" s="98">
        <f>'3.Intézményi bevételek'!J25</f>
        <v>236</v>
      </c>
    </row>
    <row r="19" spans="1:4" ht="12" customHeight="1">
      <c r="A19" s="81"/>
      <c r="B19" s="85" t="s">
        <v>28</v>
      </c>
      <c r="C19" s="416">
        <f>'3.Intézményi bevételek'!I13</f>
        <v>0</v>
      </c>
      <c r="D19" s="98">
        <f>'3.Intézményi bevételek'!J13</f>
        <v>0</v>
      </c>
    </row>
    <row r="20" spans="1:4" ht="12" customHeight="1">
      <c r="A20" s="83" t="s">
        <v>142</v>
      </c>
      <c r="B20" s="84" t="s">
        <v>16</v>
      </c>
      <c r="C20" s="417">
        <f>C21+C22+C23</f>
        <v>174091</v>
      </c>
      <c r="D20" s="99">
        <f>D21+D22+D23</f>
        <v>174091</v>
      </c>
    </row>
    <row r="21" spans="1:5" ht="12" customHeight="1">
      <c r="A21" s="638" t="s">
        <v>17</v>
      </c>
      <c r="B21" s="85" t="s">
        <v>34</v>
      </c>
      <c r="C21" s="416">
        <f>'3.Intézményi bevételek'!B12</f>
        <v>160032</v>
      </c>
      <c r="D21" s="98">
        <f>'3.Intézményi bevételek'!C12</f>
        <v>160032</v>
      </c>
      <c r="E21" s="86"/>
    </row>
    <row r="22" spans="1:4" ht="12" customHeight="1">
      <c r="A22" s="638"/>
      <c r="B22" s="85" t="s">
        <v>28</v>
      </c>
      <c r="C22" s="416">
        <f>'3.Intézményi bevételek'!I12</f>
        <v>1200</v>
      </c>
      <c r="D22" s="98">
        <f>'3.Intézményi bevételek'!J12</f>
        <v>1200</v>
      </c>
    </row>
    <row r="23" spans="1:4" ht="12" customHeight="1">
      <c r="A23" s="638"/>
      <c r="B23" s="91" t="s">
        <v>320</v>
      </c>
      <c r="C23" s="416">
        <f>'3.Intézményi bevételek'!I24</f>
        <v>12859</v>
      </c>
      <c r="D23" s="98">
        <f>'3.Intézményi bevételek'!J24</f>
        <v>12859</v>
      </c>
    </row>
    <row r="24" spans="1:5" ht="12" customHeight="1">
      <c r="A24" s="87"/>
      <c r="B24" s="88" t="s">
        <v>35</v>
      </c>
      <c r="C24" s="418">
        <f>C20+C15+C5</f>
        <v>5677406</v>
      </c>
      <c r="D24" s="100">
        <f>D20+D15+D5</f>
        <v>5702746</v>
      </c>
      <c r="E24" s="89"/>
    </row>
    <row r="25" spans="1:4" ht="12" customHeight="1">
      <c r="A25" s="81"/>
      <c r="B25" s="85" t="s">
        <v>26</v>
      </c>
      <c r="C25" s="211">
        <f>C6</f>
        <v>902063</v>
      </c>
      <c r="D25" s="96">
        <f>D6</f>
        <v>902063</v>
      </c>
    </row>
    <row r="26" spans="1:6" ht="12" customHeight="1">
      <c r="A26" s="638"/>
      <c r="B26" s="85" t="s">
        <v>28</v>
      </c>
      <c r="C26" s="211">
        <f>C7+C22+C19</f>
        <v>57609</v>
      </c>
      <c r="D26" s="96">
        <f>D7+D22+D19</f>
        <v>57609</v>
      </c>
      <c r="F26" s="89"/>
    </row>
    <row r="27" spans="1:6" ht="12" customHeight="1">
      <c r="A27" s="638"/>
      <c r="B27" s="85" t="s">
        <v>27</v>
      </c>
      <c r="C27" s="211">
        <f>C8</f>
        <v>3218135</v>
      </c>
      <c r="D27" s="96">
        <f>D8</f>
        <v>3218135</v>
      </c>
      <c r="F27" s="89"/>
    </row>
    <row r="28" spans="1:6" ht="12" customHeight="1">
      <c r="A28" s="638"/>
      <c r="B28" s="85" t="s">
        <v>270</v>
      </c>
      <c r="C28" s="211" t="e">
        <f>#REF!</f>
        <v>#REF!</v>
      </c>
      <c r="D28" s="96">
        <v>239170</v>
      </c>
      <c r="F28" s="89"/>
    </row>
    <row r="29" spans="1:6" ht="12" customHeight="1">
      <c r="A29" s="638"/>
      <c r="B29" s="85" t="s">
        <v>29</v>
      </c>
      <c r="C29" s="211">
        <f>C9+C17</f>
        <v>703000</v>
      </c>
      <c r="D29" s="96">
        <f>D9+D17</f>
        <v>711757</v>
      </c>
      <c r="F29" s="89"/>
    </row>
    <row r="30" spans="1:6" ht="12" customHeight="1">
      <c r="A30" s="638"/>
      <c r="B30" s="85" t="s">
        <v>30</v>
      </c>
      <c r="C30" s="211">
        <f>C10+C16+C21</f>
        <v>349632</v>
      </c>
      <c r="D30" s="96">
        <f>D10+D16+D21</f>
        <v>349632</v>
      </c>
      <c r="F30" s="89"/>
    </row>
    <row r="31" spans="1:6" ht="12" customHeight="1">
      <c r="A31" s="638"/>
      <c r="B31" s="85" t="s">
        <v>31</v>
      </c>
      <c r="C31" s="211">
        <f aca="true" t="shared" si="0" ref="C31:D33">C11</f>
        <v>156000</v>
      </c>
      <c r="D31" s="96">
        <f t="shared" si="0"/>
        <v>156000</v>
      </c>
      <c r="F31" s="89"/>
    </row>
    <row r="32" spans="1:6" ht="12" customHeight="1">
      <c r="A32" s="638"/>
      <c r="B32" s="85" t="s">
        <v>32</v>
      </c>
      <c r="C32" s="211">
        <f t="shared" si="0"/>
        <v>1500</v>
      </c>
      <c r="D32" s="96">
        <f>D12</f>
        <v>1500</v>
      </c>
      <c r="F32" s="89"/>
    </row>
    <row r="33" spans="1:6" ht="12" customHeight="1">
      <c r="A33" s="638"/>
      <c r="B33" s="85" t="s">
        <v>33</v>
      </c>
      <c r="C33" s="211">
        <f t="shared" si="0"/>
        <v>10000</v>
      </c>
      <c r="D33" s="96">
        <f t="shared" si="0"/>
        <v>26583</v>
      </c>
      <c r="F33" s="89"/>
    </row>
    <row r="34" spans="1:6" ht="12" customHeight="1" thickBot="1">
      <c r="A34" s="639"/>
      <c r="B34" s="451" t="s">
        <v>320</v>
      </c>
      <c r="C34" s="368">
        <f>C14+C23+C18</f>
        <v>279467</v>
      </c>
      <c r="D34" s="369">
        <f>D14+D18+D23</f>
        <v>279467</v>
      </c>
      <c r="E34" s="166"/>
      <c r="F34" s="89"/>
    </row>
    <row r="35" spans="3:4" ht="12.75">
      <c r="C35" s="90"/>
      <c r="D35" s="90"/>
    </row>
    <row r="36" spans="3:4" ht="12.75">
      <c r="C36" s="90"/>
      <c r="D36" s="90"/>
    </row>
    <row r="37" spans="3:4" ht="12.75">
      <c r="C37" s="90"/>
      <c r="D37" s="90"/>
    </row>
    <row r="39" spans="3:4" ht="12.75">
      <c r="C39" s="89"/>
      <c r="D39" s="89"/>
    </row>
  </sheetData>
  <sheetProtection/>
  <mergeCells count="5">
    <mergeCell ref="B1:C1"/>
    <mergeCell ref="B2:C2"/>
    <mergeCell ref="A26:A34"/>
    <mergeCell ref="A21:A23"/>
    <mergeCell ref="A7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70"/>
  <sheetViews>
    <sheetView zoomScalePageLayoutView="0" workbookViewId="0" topLeftCell="A4">
      <selection activeCell="H20" sqref="H20"/>
    </sheetView>
  </sheetViews>
  <sheetFormatPr defaultColWidth="8.00390625" defaultRowHeight="12.75"/>
  <cols>
    <col min="1" max="1" width="22.875" style="131" customWidth="1"/>
    <col min="2" max="3" width="14.625" style="105" customWidth="1"/>
    <col min="4" max="4" width="18.375" style="105" customWidth="1"/>
    <col min="5" max="6" width="14.75390625" style="105" customWidth="1"/>
    <col min="7" max="7" width="10.25390625" style="105" customWidth="1"/>
    <col min="8" max="8" width="24.375" style="105" customWidth="1"/>
    <col min="9" max="11" width="11.00390625" style="105" customWidth="1"/>
    <col min="12" max="16384" width="8.00390625" style="105" customWidth="1"/>
  </cols>
  <sheetData>
    <row r="1" spans="1:11" ht="15.75">
      <c r="A1" s="686" t="s">
        <v>335</v>
      </c>
      <c r="B1" s="687"/>
      <c r="C1" s="687"/>
      <c r="D1" s="687"/>
      <c r="E1" s="687"/>
      <c r="F1" s="101"/>
      <c r="G1" s="103"/>
      <c r="H1" s="104"/>
      <c r="K1" s="106"/>
    </row>
    <row r="2" spans="1:11" ht="33" customHeight="1">
      <c r="A2" s="686" t="s">
        <v>289</v>
      </c>
      <c r="B2" s="687"/>
      <c r="C2" s="687"/>
      <c r="D2" s="687"/>
      <c r="E2" s="687"/>
      <c r="F2" s="101"/>
      <c r="G2" s="103"/>
      <c r="H2" s="104"/>
      <c r="K2" s="106"/>
    </row>
    <row r="3" spans="1:11" ht="33" customHeight="1" thickBot="1">
      <c r="A3" s="102"/>
      <c r="B3" s="101"/>
      <c r="C3" s="101"/>
      <c r="D3" s="101"/>
      <c r="E3" s="101"/>
      <c r="F3" s="101" t="s">
        <v>46</v>
      </c>
      <c r="G3" s="103"/>
      <c r="H3" s="104"/>
      <c r="K3" s="106"/>
    </row>
    <row r="4" spans="1:11" ht="28.5" customHeight="1">
      <c r="A4" s="688" t="s">
        <v>25</v>
      </c>
      <c r="B4" s="689"/>
      <c r="C4" s="254"/>
      <c r="D4" s="689" t="s">
        <v>7</v>
      </c>
      <c r="E4" s="690"/>
      <c r="F4" s="255"/>
      <c r="G4" s="103"/>
      <c r="H4" s="104"/>
      <c r="K4" s="106"/>
    </row>
    <row r="5" spans="1:7" ht="39.75" customHeight="1">
      <c r="A5" s="107" t="s">
        <v>143</v>
      </c>
      <c r="B5" s="108" t="s">
        <v>279</v>
      </c>
      <c r="C5" s="108" t="s">
        <v>281</v>
      </c>
      <c r="D5" s="109" t="s">
        <v>143</v>
      </c>
      <c r="E5" s="261" t="s">
        <v>287</v>
      </c>
      <c r="F5" s="110" t="s">
        <v>281</v>
      </c>
      <c r="G5" s="111"/>
    </row>
    <row r="6" spans="1:7" s="111" customFormat="1" ht="24.75" customHeight="1">
      <c r="A6" s="210" t="s">
        <v>109</v>
      </c>
      <c r="B6" s="249">
        <f>'1. ÖSSZES bevétel (2)'!C6</f>
        <v>902063</v>
      </c>
      <c r="C6" s="249">
        <f>'1. ÖSSZES bevétel (2)'!D6</f>
        <v>902063</v>
      </c>
      <c r="D6" s="85" t="s">
        <v>237</v>
      </c>
      <c r="E6" s="252">
        <f>'2. ÖSSZES kiadások'!C27</f>
        <v>503912</v>
      </c>
      <c r="F6" s="96">
        <f>'2. ÖSSZES kiadások'!D27</f>
        <v>503912</v>
      </c>
      <c r="G6" s="104"/>
    </row>
    <row r="7" spans="1:7" ht="24.75" customHeight="1">
      <c r="A7" s="210" t="s">
        <v>218</v>
      </c>
      <c r="B7" s="211">
        <f>'1. ÖSSZES bevétel (2)'!C26</f>
        <v>57609</v>
      </c>
      <c r="C7" s="211">
        <f>'1. ÖSSZES bevétel (2)'!D26</f>
        <v>57609</v>
      </c>
      <c r="D7" s="85" t="s">
        <v>42</v>
      </c>
      <c r="E7" s="262">
        <f>'2. ÖSSZES kiadások'!C28</f>
        <v>141989</v>
      </c>
      <c r="F7" s="114">
        <f>'2. ÖSSZES kiadások'!D28</f>
        <v>141989</v>
      </c>
      <c r="G7" s="104"/>
    </row>
    <row r="8" spans="1:7" ht="24.75" customHeight="1">
      <c r="A8" s="210" t="s">
        <v>110</v>
      </c>
      <c r="B8" s="211">
        <f>'1. ÖSSZES bevétel (2)'!C29</f>
        <v>703000</v>
      </c>
      <c r="C8" s="211">
        <f>'1. ÖSSZES bevétel (2)'!D29</f>
        <v>711757</v>
      </c>
      <c r="D8" s="85" t="s">
        <v>239</v>
      </c>
      <c r="E8" s="262">
        <f>'2. ÖSSZES kiadások'!C29</f>
        <v>800754</v>
      </c>
      <c r="F8" s="114">
        <f>'2. ÖSSZES kiadások'!D29</f>
        <v>800754</v>
      </c>
      <c r="G8" s="104"/>
    </row>
    <row r="9" spans="1:7" ht="24.75" customHeight="1">
      <c r="A9" s="210" t="s">
        <v>222</v>
      </c>
      <c r="B9" s="211">
        <f>'1. ÖSSZES bevétel (2)'!C30</f>
        <v>349632</v>
      </c>
      <c r="C9" s="211">
        <f>'1. ÖSSZES bevétel (2)'!D30</f>
        <v>349632</v>
      </c>
      <c r="D9" s="85" t="s">
        <v>116</v>
      </c>
      <c r="E9" s="262">
        <f>'2. ÖSSZES kiadások'!C30</f>
        <v>35000</v>
      </c>
      <c r="F9" s="114">
        <f>'2. ÖSSZES kiadások'!D30</f>
        <v>35000</v>
      </c>
      <c r="G9" s="104"/>
    </row>
    <row r="10" spans="1:7" ht="24.75" customHeight="1">
      <c r="A10" s="210" t="s">
        <v>111</v>
      </c>
      <c r="B10" s="211">
        <f>'1. ÖSSZES bevétel (2)'!C32</f>
        <v>1500</v>
      </c>
      <c r="C10" s="211">
        <f>'1. ÖSSZES bevétel (2)'!D32</f>
        <v>1500</v>
      </c>
      <c r="D10" s="85" t="s">
        <v>117</v>
      </c>
      <c r="E10" s="262">
        <f>'2. ÖSSZES kiadások'!C31</f>
        <v>592742</v>
      </c>
      <c r="F10" s="114">
        <f>'2. ÖSSZES kiadások'!D31</f>
        <v>592742</v>
      </c>
      <c r="G10" s="115"/>
    </row>
    <row r="11" spans="1:7" ht="31.5" customHeight="1">
      <c r="A11" s="212" t="s">
        <v>278</v>
      </c>
      <c r="B11" s="112">
        <f>'1. ÖSSZES bevétel (2)'!C34-'9.2.sz.mell felhalm mérleg'!B8</f>
        <v>279467</v>
      </c>
      <c r="C11" s="112">
        <f>'1. ÖSSZES bevétel (2)'!D34-'9.2.sz.mell felhalm mérleg'!C8</f>
        <v>279467</v>
      </c>
      <c r="D11" s="113" t="s">
        <v>273</v>
      </c>
      <c r="E11" s="114">
        <f>'2. ÖSSZES kiadások'!C35</f>
        <v>272862</v>
      </c>
      <c r="F11" s="114">
        <f>'2. ÖSSZES kiadások'!D35</f>
        <v>272862</v>
      </c>
      <c r="G11" s="104"/>
    </row>
    <row r="12" spans="1:7" ht="29.25" customHeight="1">
      <c r="A12" s="212"/>
      <c r="B12" s="112"/>
      <c r="C12" s="112"/>
      <c r="D12" s="113"/>
      <c r="E12" s="262"/>
      <c r="F12" s="114"/>
      <c r="G12" s="104"/>
    </row>
    <row r="13" spans="1:7" ht="50.25" customHeight="1">
      <c r="A13" s="116"/>
      <c r="B13" s="118"/>
      <c r="C13" s="118"/>
      <c r="D13" s="113"/>
      <c r="E13" s="262"/>
      <c r="F13" s="114"/>
      <c r="G13" s="104"/>
    </row>
    <row r="14" spans="1:7" ht="24.75" customHeight="1">
      <c r="A14" s="117"/>
      <c r="B14" s="119"/>
      <c r="C14" s="119"/>
      <c r="D14" s="113"/>
      <c r="E14" s="262"/>
      <c r="F14" s="114"/>
      <c r="G14" s="104"/>
    </row>
    <row r="15" spans="1:7" ht="24.75" customHeight="1">
      <c r="A15" s="116"/>
      <c r="B15" s="119"/>
      <c r="C15" s="119"/>
      <c r="D15" s="113"/>
      <c r="E15" s="262"/>
      <c r="F15" s="114"/>
      <c r="G15" s="104"/>
    </row>
    <row r="16" spans="1:7" ht="24.75" customHeight="1">
      <c r="A16" s="116"/>
      <c r="B16" s="119"/>
      <c r="C16" s="119"/>
      <c r="D16" s="120"/>
      <c r="E16" s="262"/>
      <c r="F16" s="114"/>
      <c r="G16" s="104"/>
    </row>
    <row r="17" spans="1:7" ht="24.75" customHeight="1">
      <c r="A17" s="116"/>
      <c r="B17" s="119"/>
      <c r="C17" s="119"/>
      <c r="D17" s="120"/>
      <c r="E17" s="263"/>
      <c r="F17" s="121"/>
      <c r="G17" s="104"/>
    </row>
    <row r="18" spans="1:7" ht="18" customHeight="1">
      <c r="A18" s="116"/>
      <c r="B18" s="119"/>
      <c r="C18" s="119"/>
      <c r="D18" s="120"/>
      <c r="E18" s="263"/>
      <c r="F18" s="121"/>
      <c r="G18" s="104"/>
    </row>
    <row r="19" spans="1:7" ht="18" customHeight="1">
      <c r="A19" s="116"/>
      <c r="B19" s="119"/>
      <c r="C19" s="119"/>
      <c r="D19" s="120"/>
      <c r="E19" s="263"/>
      <c r="F19" s="121"/>
      <c r="G19" s="104"/>
    </row>
    <row r="20" spans="1:7" ht="18" customHeight="1">
      <c r="A20" s="122" t="s">
        <v>43</v>
      </c>
      <c r="B20" s="123">
        <f>SUM(B6:B19)</f>
        <v>2293271</v>
      </c>
      <c r="C20" s="123">
        <f>SUM(C6:C19)</f>
        <v>2302028</v>
      </c>
      <c r="D20" s="124" t="s">
        <v>43</v>
      </c>
      <c r="E20" s="260">
        <f>SUM(E6:E19)</f>
        <v>2347259</v>
      </c>
      <c r="F20" s="125">
        <f>SUM(F6:F19)</f>
        <v>2347259</v>
      </c>
      <c r="G20" s="104"/>
    </row>
    <row r="21" spans="1:7" ht="18" customHeight="1" thickBot="1">
      <c r="A21" s="126" t="s">
        <v>44</v>
      </c>
      <c r="B21" s="127">
        <v>53988</v>
      </c>
      <c r="C21" s="127">
        <v>45231</v>
      </c>
      <c r="D21" s="128" t="s">
        <v>45</v>
      </c>
      <c r="E21" s="264" t="str">
        <f>IF(((B20-E20)&gt;0),B20-E20,"----")</f>
        <v>----</v>
      </c>
      <c r="F21" s="129"/>
      <c r="G21" s="104"/>
    </row>
    <row r="22" spans="1:8" ht="18" customHeight="1">
      <c r="A22" s="130"/>
      <c r="B22" s="104"/>
      <c r="C22" s="104"/>
      <c r="D22" s="104"/>
      <c r="E22" s="104"/>
      <c r="F22" s="104"/>
      <c r="G22" s="104"/>
      <c r="H22" s="104"/>
    </row>
    <row r="23" spans="1:8" ht="12.75">
      <c r="A23" s="130"/>
      <c r="B23" s="104"/>
      <c r="C23" s="104"/>
      <c r="D23" s="104"/>
      <c r="E23" s="104"/>
      <c r="F23" s="104"/>
      <c r="G23" s="104"/>
      <c r="H23" s="104"/>
    </row>
    <row r="24" spans="1:8" ht="12.75">
      <c r="A24" s="130"/>
      <c r="B24" s="104"/>
      <c r="C24" s="104"/>
      <c r="D24" s="104"/>
      <c r="E24" s="104"/>
      <c r="F24" s="104"/>
      <c r="G24" s="104"/>
      <c r="H24" s="104"/>
    </row>
    <row r="25" spans="1:8" ht="12.75">
      <c r="A25" s="130"/>
      <c r="B25" s="104"/>
      <c r="C25" s="104"/>
      <c r="D25" s="104"/>
      <c r="E25" s="104"/>
      <c r="F25" s="104"/>
      <c r="G25" s="104"/>
      <c r="H25" s="104"/>
    </row>
    <row r="26" spans="1:8" ht="12.75">
      <c r="A26" s="204"/>
      <c r="B26" s="205"/>
      <c r="C26" s="205"/>
      <c r="D26" s="205"/>
      <c r="E26" s="205"/>
      <c r="F26" s="205"/>
      <c r="G26" s="104"/>
      <c r="H26" s="104"/>
    </row>
    <row r="27" spans="1:8" ht="12.75">
      <c r="A27" s="204"/>
      <c r="B27" s="205"/>
      <c r="C27" s="205"/>
      <c r="D27" s="205"/>
      <c r="E27" s="104"/>
      <c r="F27" s="104"/>
      <c r="G27" s="104"/>
      <c r="H27" s="104"/>
    </row>
    <row r="28" spans="1:8" ht="12.75">
      <c r="A28" s="204"/>
      <c r="B28" s="205"/>
      <c r="C28" s="205"/>
      <c r="D28" s="205"/>
      <c r="E28" s="104">
        <f>E24-E26</f>
        <v>0</v>
      </c>
      <c r="F28" s="104">
        <f>F24-F26</f>
        <v>0</v>
      </c>
      <c r="G28" s="104"/>
      <c r="H28" s="104"/>
    </row>
    <row r="29" spans="1:8" ht="12.75">
      <c r="A29" s="204"/>
      <c r="B29" s="205"/>
      <c r="C29" s="205"/>
      <c r="D29" s="205"/>
      <c r="E29" s="104"/>
      <c r="F29" s="104"/>
      <c r="G29" s="104"/>
      <c r="H29" s="104"/>
    </row>
    <row r="30" spans="1:8" ht="12.75">
      <c r="A30" s="204"/>
      <c r="B30" s="205"/>
      <c r="C30" s="205"/>
      <c r="D30" s="205"/>
      <c r="E30" s="205"/>
      <c r="F30" s="205"/>
      <c r="G30" s="104"/>
      <c r="H30" s="104"/>
    </row>
    <row r="31" spans="1:8" ht="12.75">
      <c r="A31" s="204"/>
      <c r="B31" s="205"/>
      <c r="C31" s="205"/>
      <c r="D31" s="205"/>
      <c r="E31" s="104"/>
      <c r="F31" s="104"/>
      <c r="G31" s="104"/>
      <c r="H31" s="104"/>
    </row>
    <row r="32" spans="1:8" ht="12.75">
      <c r="A32" s="204"/>
      <c r="B32" s="205"/>
      <c r="C32" s="205"/>
      <c r="D32" s="205"/>
      <c r="E32" s="104"/>
      <c r="F32" s="104"/>
      <c r="G32" s="104"/>
      <c r="H32" s="104"/>
    </row>
    <row r="33" spans="1:8" ht="12.75">
      <c r="A33" s="204"/>
      <c r="B33" s="205"/>
      <c r="C33" s="205"/>
      <c r="D33" s="205"/>
      <c r="E33" s="205"/>
      <c r="F33" s="205"/>
      <c r="G33" s="104"/>
      <c r="H33" s="104"/>
    </row>
    <row r="34" spans="1:8" ht="12.75">
      <c r="A34" s="130"/>
      <c r="B34" s="104"/>
      <c r="C34" s="104"/>
      <c r="D34" s="104"/>
      <c r="E34" s="104"/>
      <c r="F34" s="104"/>
      <c r="G34" s="104"/>
      <c r="H34" s="104"/>
    </row>
    <row r="35" spans="1:8" ht="12.75">
      <c r="A35" s="130"/>
      <c r="B35" s="104"/>
      <c r="C35" s="104"/>
      <c r="D35" s="104"/>
      <c r="E35" s="104"/>
      <c r="F35" s="104"/>
      <c r="G35" s="104"/>
      <c r="H35" s="104"/>
    </row>
    <row r="36" spans="1:8" ht="12.75">
      <c r="A36" s="130"/>
      <c r="B36" s="104"/>
      <c r="C36" s="104"/>
      <c r="D36" s="104"/>
      <c r="E36" s="104"/>
      <c r="F36" s="104"/>
      <c r="G36" s="104"/>
      <c r="H36" s="104"/>
    </row>
    <row r="37" spans="1:8" ht="12.75">
      <c r="A37" s="130"/>
      <c r="B37" s="104"/>
      <c r="C37" s="104"/>
      <c r="D37" s="104"/>
      <c r="E37" s="104"/>
      <c r="F37" s="104"/>
      <c r="G37" s="104"/>
      <c r="H37" s="104"/>
    </row>
    <row r="38" spans="1:8" ht="12.75">
      <c r="A38" s="130"/>
      <c r="B38" s="104"/>
      <c r="C38" s="104"/>
      <c r="D38" s="104"/>
      <c r="E38" s="104"/>
      <c r="F38" s="104"/>
      <c r="G38" s="104"/>
      <c r="H38" s="104"/>
    </row>
    <row r="39" spans="1:8" ht="12.75">
      <c r="A39" s="130"/>
      <c r="B39" s="104"/>
      <c r="C39" s="104"/>
      <c r="D39" s="104"/>
      <c r="E39" s="104"/>
      <c r="F39" s="104"/>
      <c r="G39" s="104"/>
      <c r="H39" s="104"/>
    </row>
    <row r="40" spans="1:8" ht="12.75">
      <c r="A40" s="130"/>
      <c r="B40" s="104"/>
      <c r="C40" s="104"/>
      <c r="D40" s="104"/>
      <c r="E40" s="104"/>
      <c r="F40" s="104"/>
      <c r="G40" s="104"/>
      <c r="H40" s="104"/>
    </row>
    <row r="41" spans="1:8" ht="12.75">
      <c r="A41" s="130"/>
      <c r="B41" s="104"/>
      <c r="C41" s="104"/>
      <c r="D41" s="104"/>
      <c r="E41" s="104"/>
      <c r="F41" s="104"/>
      <c r="G41" s="104"/>
      <c r="H41" s="104"/>
    </row>
    <row r="42" spans="1:8" ht="12.75">
      <c r="A42" s="130"/>
      <c r="B42" s="104"/>
      <c r="C42" s="104"/>
      <c r="D42" s="104"/>
      <c r="E42" s="104"/>
      <c r="F42" s="104"/>
      <c r="G42" s="104"/>
      <c r="H42" s="104"/>
    </row>
    <row r="43" spans="1:8" ht="12.75">
      <c r="A43" s="130"/>
      <c r="B43" s="104"/>
      <c r="C43" s="104"/>
      <c r="D43" s="104"/>
      <c r="E43" s="104"/>
      <c r="F43" s="104"/>
      <c r="G43" s="104"/>
      <c r="H43" s="104"/>
    </row>
    <row r="44" spans="1:8" ht="12.75">
      <c r="A44" s="130"/>
      <c r="B44" s="104"/>
      <c r="C44" s="104"/>
      <c r="D44" s="104"/>
      <c r="E44" s="104"/>
      <c r="F44" s="104"/>
      <c r="G44" s="104"/>
      <c r="H44" s="104"/>
    </row>
    <row r="45" spans="1:8" ht="12.75">
      <c r="A45" s="130"/>
      <c r="B45" s="104"/>
      <c r="C45" s="104"/>
      <c r="D45" s="104"/>
      <c r="E45" s="104"/>
      <c r="F45" s="104"/>
      <c r="G45" s="104"/>
      <c r="H45" s="104"/>
    </row>
    <row r="46" spans="1:8" ht="12.75">
      <c r="A46" s="130"/>
      <c r="B46" s="104"/>
      <c r="C46" s="104"/>
      <c r="D46" s="104"/>
      <c r="E46" s="104"/>
      <c r="F46" s="104"/>
      <c r="G46" s="104"/>
      <c r="H46" s="104"/>
    </row>
    <row r="47" spans="1:8" ht="12.75">
      <c r="A47" s="130"/>
      <c r="B47" s="104"/>
      <c r="C47" s="104"/>
      <c r="D47" s="104"/>
      <c r="E47" s="104"/>
      <c r="F47" s="104"/>
      <c r="G47" s="104"/>
      <c r="H47" s="104"/>
    </row>
    <row r="48" spans="1:8" ht="12.75">
      <c r="A48" s="130"/>
      <c r="B48" s="104"/>
      <c r="C48" s="104"/>
      <c r="D48" s="104"/>
      <c r="E48" s="104"/>
      <c r="F48" s="104"/>
      <c r="G48" s="104"/>
      <c r="H48" s="104"/>
    </row>
    <row r="49" spans="1:8" ht="12.75">
      <c r="A49" s="130"/>
      <c r="B49" s="104"/>
      <c r="C49" s="104"/>
      <c r="D49" s="104"/>
      <c r="E49" s="104"/>
      <c r="F49" s="104"/>
      <c r="G49" s="104"/>
      <c r="H49" s="104"/>
    </row>
    <row r="50" spans="1:8" ht="12.75">
      <c r="A50" s="130"/>
      <c r="B50" s="104"/>
      <c r="C50" s="104"/>
      <c r="D50" s="104"/>
      <c r="E50" s="104"/>
      <c r="F50" s="104"/>
      <c r="G50" s="104"/>
      <c r="H50" s="104"/>
    </row>
    <row r="51" spans="1:8" ht="12.75">
      <c r="A51" s="130"/>
      <c r="B51" s="104"/>
      <c r="C51" s="104"/>
      <c r="D51" s="104"/>
      <c r="E51" s="104"/>
      <c r="F51" s="104"/>
      <c r="G51" s="104"/>
      <c r="H51" s="104"/>
    </row>
    <row r="52" spans="1:8" ht="12.75">
      <c r="A52" s="130"/>
      <c r="B52" s="104"/>
      <c r="C52" s="104"/>
      <c r="D52" s="104"/>
      <c r="E52" s="104"/>
      <c r="F52" s="104"/>
      <c r="G52" s="104"/>
      <c r="H52" s="104"/>
    </row>
    <row r="53" spans="1:8" ht="12.75">
      <c r="A53" s="130"/>
      <c r="B53" s="104"/>
      <c r="C53" s="104"/>
      <c r="D53" s="104"/>
      <c r="E53" s="104"/>
      <c r="F53" s="104"/>
      <c r="G53" s="104"/>
      <c r="H53" s="104"/>
    </row>
    <row r="54" spans="1:8" ht="12.75">
      <c r="A54" s="130"/>
      <c r="B54" s="104"/>
      <c r="C54" s="104"/>
      <c r="D54" s="104"/>
      <c r="E54" s="104"/>
      <c r="F54" s="104"/>
      <c r="G54" s="104"/>
      <c r="H54" s="104"/>
    </row>
    <row r="55" spans="1:8" ht="12.75">
      <c r="A55" s="130"/>
      <c r="B55" s="104"/>
      <c r="C55" s="104"/>
      <c r="D55" s="104"/>
      <c r="E55" s="104"/>
      <c r="F55" s="104"/>
      <c r="G55" s="104"/>
      <c r="H55" s="104"/>
    </row>
    <row r="56" spans="1:8" ht="12.75">
      <c r="A56" s="130"/>
      <c r="B56" s="104"/>
      <c r="C56" s="104"/>
      <c r="D56" s="104"/>
      <c r="E56" s="104"/>
      <c r="F56" s="104"/>
      <c r="G56" s="104"/>
      <c r="H56" s="104"/>
    </row>
    <row r="57" spans="1:8" ht="12.75">
      <c r="A57" s="130"/>
      <c r="B57" s="104"/>
      <c r="C57" s="104"/>
      <c r="D57" s="104"/>
      <c r="E57" s="104"/>
      <c r="F57" s="104"/>
      <c r="G57" s="104"/>
      <c r="H57" s="104"/>
    </row>
    <row r="58" spans="1:8" ht="12.75">
      <c r="A58" s="130"/>
      <c r="B58" s="104"/>
      <c r="C58" s="104"/>
      <c r="D58" s="104"/>
      <c r="E58" s="104"/>
      <c r="F58" s="104"/>
      <c r="G58" s="104"/>
      <c r="H58" s="104"/>
    </row>
    <row r="59" spans="1:8" ht="12.75">
      <c r="A59" s="130"/>
      <c r="B59" s="104"/>
      <c r="C59" s="104"/>
      <c r="D59" s="104"/>
      <c r="E59" s="104"/>
      <c r="F59" s="104"/>
      <c r="G59" s="104"/>
      <c r="H59" s="104"/>
    </row>
    <row r="60" spans="1:8" ht="12.75">
      <c r="A60" s="130"/>
      <c r="B60" s="104"/>
      <c r="C60" s="104"/>
      <c r="D60" s="104"/>
      <c r="E60" s="104"/>
      <c r="F60" s="104"/>
      <c r="G60" s="104"/>
      <c r="H60" s="104"/>
    </row>
    <row r="61" spans="1:8" ht="12.75">
      <c r="A61" s="130"/>
      <c r="B61" s="104"/>
      <c r="C61" s="104"/>
      <c r="D61" s="104"/>
      <c r="E61" s="104"/>
      <c r="F61" s="104"/>
      <c r="G61" s="104"/>
      <c r="H61" s="104"/>
    </row>
    <row r="62" spans="1:8" ht="12.75">
      <c r="A62" s="130"/>
      <c r="B62" s="104"/>
      <c r="C62" s="104"/>
      <c r="D62" s="104"/>
      <c r="E62" s="104"/>
      <c r="F62" s="104"/>
      <c r="G62" s="104"/>
      <c r="H62" s="104"/>
    </row>
    <row r="63" spans="1:8" ht="12.75">
      <c r="A63" s="130"/>
      <c r="B63" s="104"/>
      <c r="C63" s="104"/>
      <c r="D63" s="104"/>
      <c r="E63" s="104"/>
      <c r="F63" s="104"/>
      <c r="G63" s="104"/>
      <c r="H63" s="104"/>
    </row>
    <row r="64" spans="1:8" ht="12.75">
      <c r="A64" s="130"/>
      <c r="B64" s="104"/>
      <c r="C64" s="104"/>
      <c r="D64" s="104"/>
      <c r="E64" s="104"/>
      <c r="F64" s="104"/>
      <c r="G64" s="104"/>
      <c r="H64" s="104"/>
    </row>
    <row r="65" spans="1:8" ht="12.75">
      <c r="A65" s="130"/>
      <c r="B65" s="104"/>
      <c r="C65" s="104"/>
      <c r="D65" s="104"/>
      <c r="E65" s="104"/>
      <c r="F65" s="104"/>
      <c r="G65" s="104"/>
      <c r="H65" s="104"/>
    </row>
    <row r="66" spans="1:8" ht="12.75">
      <c r="A66" s="130"/>
      <c r="B66" s="104"/>
      <c r="C66" s="104"/>
      <c r="D66" s="104"/>
      <c r="E66" s="104"/>
      <c r="F66" s="104"/>
      <c r="G66" s="104"/>
      <c r="H66" s="104"/>
    </row>
    <row r="67" spans="1:8" ht="12.75">
      <c r="A67" s="130"/>
      <c r="B67" s="104"/>
      <c r="C67" s="104"/>
      <c r="D67" s="104"/>
      <c r="E67" s="104"/>
      <c r="F67" s="104"/>
      <c r="G67" s="104"/>
      <c r="H67" s="104"/>
    </row>
    <row r="68" spans="1:8" ht="12.75">
      <c r="A68" s="130"/>
      <c r="B68" s="104"/>
      <c r="C68" s="104"/>
      <c r="D68" s="104"/>
      <c r="E68" s="104"/>
      <c r="F68" s="104"/>
      <c r="G68" s="104"/>
      <c r="H68" s="104"/>
    </row>
    <row r="69" spans="1:8" ht="12.75">
      <c r="A69" s="130"/>
      <c r="B69" s="104"/>
      <c r="C69" s="104"/>
      <c r="D69" s="104"/>
      <c r="E69" s="104"/>
      <c r="F69" s="104"/>
      <c r="G69" s="104"/>
      <c r="H69" s="104"/>
    </row>
    <row r="70" spans="1:8" ht="12.75">
      <c r="A70" s="130"/>
      <c r="B70" s="104"/>
      <c r="C70" s="104"/>
      <c r="D70" s="104"/>
      <c r="E70" s="104"/>
      <c r="F70" s="104"/>
      <c r="G70" s="104"/>
      <c r="H70" s="104"/>
    </row>
  </sheetData>
  <sheetProtection/>
  <mergeCells count="4">
    <mergeCell ref="A1:E1"/>
    <mergeCell ref="A2:E2"/>
    <mergeCell ref="A4:B4"/>
    <mergeCell ref="D4:E4"/>
  </mergeCells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58"/>
  <sheetViews>
    <sheetView zoomScalePageLayoutView="0" workbookViewId="0" topLeftCell="A7">
      <selection activeCell="F21" sqref="F21"/>
    </sheetView>
  </sheetViews>
  <sheetFormatPr defaultColWidth="8.00390625" defaultRowHeight="12.75"/>
  <cols>
    <col min="1" max="1" width="22.375" style="153" customWidth="1"/>
    <col min="2" max="2" width="10.75390625" style="153" customWidth="1"/>
    <col min="3" max="3" width="11.375" style="153" customWidth="1"/>
    <col min="4" max="5" width="19.625" style="132" customWidth="1"/>
    <col min="6" max="6" width="13.375" style="132" customWidth="1"/>
    <col min="7" max="7" width="24.375" style="132" customWidth="1"/>
    <col min="8" max="10" width="11.00390625" style="132" customWidth="1"/>
    <col min="11" max="16384" width="8.00390625" style="132" customWidth="1"/>
  </cols>
  <sheetData>
    <row r="1" spans="1:10" ht="28.5" customHeight="1">
      <c r="A1" s="686" t="s">
        <v>334</v>
      </c>
      <c r="B1" s="687"/>
      <c r="C1" s="687"/>
      <c r="D1" s="687"/>
      <c r="E1" s="687"/>
      <c r="F1" s="687"/>
      <c r="J1" s="133"/>
    </row>
    <row r="2" spans="1:10" ht="28.5" customHeight="1">
      <c r="A2" s="686" t="s">
        <v>288</v>
      </c>
      <c r="B2" s="687"/>
      <c r="C2" s="687"/>
      <c r="D2" s="687"/>
      <c r="E2" s="687"/>
      <c r="F2" s="687"/>
      <c r="J2" s="133"/>
    </row>
    <row r="3" spans="1:10" ht="28.5" customHeight="1" thickBot="1">
      <c r="A3" s="102"/>
      <c r="B3" s="101"/>
      <c r="C3" s="101"/>
      <c r="D3" s="101"/>
      <c r="E3" s="101"/>
      <c r="F3" s="101" t="s">
        <v>46</v>
      </c>
      <c r="J3" s="133"/>
    </row>
    <row r="4" spans="1:10" ht="28.5" customHeight="1">
      <c r="A4" s="691" t="s">
        <v>25</v>
      </c>
      <c r="B4" s="692"/>
      <c r="C4" s="256"/>
      <c r="D4" s="692" t="s">
        <v>7</v>
      </c>
      <c r="E4" s="693"/>
      <c r="F4" s="694"/>
      <c r="J4" s="133"/>
    </row>
    <row r="5" spans="1:7" ht="37.5" customHeight="1">
      <c r="A5" s="134" t="s">
        <v>143</v>
      </c>
      <c r="B5" s="135" t="s">
        <v>280</v>
      </c>
      <c r="C5" s="135" t="s">
        <v>281</v>
      </c>
      <c r="D5" s="136" t="s">
        <v>143</v>
      </c>
      <c r="E5" s="265" t="s">
        <v>279</v>
      </c>
      <c r="F5" s="272" t="s">
        <v>279</v>
      </c>
      <c r="G5" s="137"/>
    </row>
    <row r="6" spans="1:7" s="137" customFormat="1" ht="24.75" customHeight="1">
      <c r="A6" s="213" t="s">
        <v>219</v>
      </c>
      <c r="B6" s="211">
        <f>'1. ÖSSZES bevétel (2)'!C27</f>
        <v>3218135</v>
      </c>
      <c r="C6" s="211">
        <f>'1. ÖSSZES bevétel (2)'!D27</f>
        <v>3218135</v>
      </c>
      <c r="D6" s="85" t="s">
        <v>112</v>
      </c>
      <c r="E6" s="266">
        <f>'2. ÖSSZES kiadások'!C32</f>
        <v>3000</v>
      </c>
      <c r="F6" s="273">
        <f>'2. ÖSSZES kiadások'!D32</f>
        <v>3000</v>
      </c>
      <c r="G6" s="132"/>
    </row>
    <row r="7" spans="1:6" ht="24.75" customHeight="1">
      <c r="A7" s="210" t="s">
        <v>107</v>
      </c>
      <c r="B7" s="211">
        <f>'1. ÖSSZES bevétel (2)'!C31</f>
        <v>156000</v>
      </c>
      <c r="C7" s="211">
        <f>'1. ÖSSZES bevétel (2)'!D31</f>
        <v>156000</v>
      </c>
      <c r="D7" s="85" t="s">
        <v>113</v>
      </c>
      <c r="E7" s="266">
        <f>'2. ÖSSZES kiadások'!C33</f>
        <v>3154390</v>
      </c>
      <c r="F7" s="273">
        <f>'2. ÖSSZES kiadások'!D33</f>
        <v>3179730</v>
      </c>
    </row>
    <row r="8" spans="1:6" ht="24.75" customHeight="1">
      <c r="A8" s="212" t="s">
        <v>108</v>
      </c>
      <c r="B8" s="139"/>
      <c r="C8" s="139"/>
      <c r="D8" s="85" t="s">
        <v>114</v>
      </c>
      <c r="E8" s="266">
        <f>'2. ÖSSZES kiadások'!C34</f>
        <v>172757</v>
      </c>
      <c r="F8" s="273">
        <f>'2. ÖSSZES kiadások'!D34</f>
        <v>172757</v>
      </c>
    </row>
    <row r="9" spans="1:6" ht="24.75" customHeight="1">
      <c r="A9" s="210" t="s">
        <v>272</v>
      </c>
      <c r="B9" s="211">
        <f>'1. ÖSSZES bevétel (2)'!C33</f>
        <v>10000</v>
      </c>
      <c r="C9" s="211">
        <f>'1. ÖSSZES bevétel (2)'!D33</f>
        <v>26583</v>
      </c>
      <c r="D9" s="91" t="s">
        <v>115</v>
      </c>
      <c r="E9" s="266"/>
      <c r="F9" s="273"/>
    </row>
    <row r="10" spans="1:7" ht="24.75" customHeight="1">
      <c r="A10" s="138"/>
      <c r="B10" s="139"/>
      <c r="C10" s="139"/>
      <c r="D10" s="140"/>
      <c r="E10" s="268"/>
      <c r="F10" s="273"/>
      <c r="G10" s="141"/>
    </row>
    <row r="11" spans="1:6" ht="24.75" customHeight="1">
      <c r="A11" s="138"/>
      <c r="B11" s="139"/>
      <c r="C11" s="139"/>
      <c r="D11" s="142"/>
      <c r="E11" s="269"/>
      <c r="F11" s="273"/>
    </row>
    <row r="12" spans="1:9" ht="24.75" customHeight="1">
      <c r="A12" s="143"/>
      <c r="B12" s="139"/>
      <c r="C12" s="139"/>
      <c r="D12" s="140"/>
      <c r="E12" s="268"/>
      <c r="F12" s="273"/>
      <c r="I12" s="144"/>
    </row>
    <row r="13" spans="1:9" ht="24.75" customHeight="1">
      <c r="A13" s="143"/>
      <c r="B13" s="139"/>
      <c r="C13" s="139"/>
      <c r="D13" s="140"/>
      <c r="E13" s="268"/>
      <c r="F13" s="273"/>
      <c r="I13" s="144"/>
    </row>
    <row r="14" spans="1:6" ht="24.75" customHeight="1">
      <c r="A14" s="143"/>
      <c r="B14" s="139"/>
      <c r="C14" s="139"/>
      <c r="D14" s="142"/>
      <c r="E14" s="269"/>
      <c r="F14" s="273"/>
    </row>
    <row r="15" spans="1:6" ht="24.75" customHeight="1">
      <c r="A15" s="143"/>
      <c r="B15" s="139"/>
      <c r="C15" s="139"/>
      <c r="D15" s="142"/>
      <c r="E15" s="269"/>
      <c r="F15" s="273"/>
    </row>
    <row r="16" spans="1:6" ht="24.75" customHeight="1">
      <c r="A16" s="143"/>
      <c r="B16" s="145"/>
      <c r="C16" s="145"/>
      <c r="D16" s="142"/>
      <c r="E16" s="269"/>
      <c r="F16" s="274"/>
    </row>
    <row r="17" spans="1:6" ht="18" customHeight="1">
      <c r="A17" s="143"/>
      <c r="B17" s="145"/>
      <c r="C17" s="145"/>
      <c r="D17" s="142"/>
      <c r="E17" s="269"/>
      <c r="F17" s="274"/>
    </row>
    <row r="18" spans="1:6" ht="18" customHeight="1">
      <c r="A18" s="143"/>
      <c r="B18" s="145"/>
      <c r="C18" s="145"/>
      <c r="D18" s="142"/>
      <c r="E18" s="269"/>
      <c r="F18" s="274"/>
    </row>
    <row r="19" spans="1:6" ht="38.25" customHeight="1">
      <c r="A19" s="146" t="s">
        <v>43</v>
      </c>
      <c r="B19" s="147">
        <f>SUM(B6:B18)</f>
        <v>3384135</v>
      </c>
      <c r="C19" s="147">
        <f>SUM(C6:C18)</f>
        <v>3400718</v>
      </c>
      <c r="D19" s="148" t="s">
        <v>43</v>
      </c>
      <c r="E19" s="270">
        <f>SUM(E6:E18)</f>
        <v>3330147</v>
      </c>
      <c r="F19" s="275">
        <f>SUM(F6:F18)</f>
        <v>3355487</v>
      </c>
    </row>
    <row r="20" spans="1:6" ht="18" customHeight="1" thickBot="1">
      <c r="A20" s="149" t="s">
        <v>44</v>
      </c>
      <c r="B20" s="150"/>
      <c r="C20" s="150"/>
      <c r="D20" s="151" t="s">
        <v>45</v>
      </c>
      <c r="E20" s="267">
        <v>53988</v>
      </c>
      <c r="F20" s="276">
        <v>45231</v>
      </c>
    </row>
    <row r="21" spans="1:6" ht="18" customHeight="1">
      <c r="A21" s="152"/>
      <c r="B21" s="152"/>
      <c r="C21" s="152"/>
      <c r="D21" s="144"/>
      <c r="E21" s="144"/>
      <c r="F21" s="144"/>
    </row>
    <row r="22" spans="1:6" ht="12.75">
      <c r="A22" s="152"/>
      <c r="B22" s="152"/>
      <c r="C22" s="152"/>
      <c r="D22" s="152"/>
      <c r="E22" s="152"/>
      <c r="F22" s="152"/>
    </row>
    <row r="23" spans="1:6" ht="12.75">
      <c r="A23" s="152"/>
      <c r="B23" s="152"/>
      <c r="C23" s="152"/>
      <c r="D23" s="144"/>
      <c r="E23" s="144"/>
      <c r="F23" s="144"/>
    </row>
    <row r="24" spans="1:6" ht="12.75">
      <c r="A24" s="152"/>
      <c r="B24" s="152"/>
      <c r="C24" s="152"/>
      <c r="D24" s="144"/>
      <c r="E24" s="144"/>
      <c r="F24" s="144"/>
    </row>
    <row r="25" spans="1:6" ht="12.75">
      <c r="A25" s="152"/>
      <c r="B25" s="152"/>
      <c r="C25" s="152"/>
      <c r="D25" s="144"/>
      <c r="E25" s="144"/>
      <c r="F25" s="144"/>
    </row>
    <row r="26" spans="1:6" ht="12.75">
      <c r="A26" s="202"/>
      <c r="B26" s="202"/>
      <c r="C26" s="202"/>
      <c r="D26" s="203"/>
      <c r="E26" s="203"/>
      <c r="F26" s="144"/>
    </row>
    <row r="27" spans="1:6" ht="12.75">
      <c r="A27" s="202"/>
      <c r="B27" s="202"/>
      <c r="C27" s="202"/>
      <c r="D27" s="202"/>
      <c r="E27" s="202"/>
      <c r="F27" s="152"/>
    </row>
    <row r="28" spans="1:6" ht="12.75">
      <c r="A28" s="202"/>
      <c r="B28" s="202"/>
      <c r="C28" s="202"/>
      <c r="D28" s="203"/>
      <c r="E28" s="203"/>
      <c r="F28" s="144"/>
    </row>
    <row r="29" spans="1:6" ht="12.75">
      <c r="A29" s="202"/>
      <c r="B29" s="202"/>
      <c r="C29" s="202"/>
      <c r="D29" s="203"/>
      <c r="E29" s="203"/>
      <c r="F29" s="144"/>
    </row>
    <row r="30" spans="1:6" ht="12.75">
      <c r="A30" s="202"/>
      <c r="B30" s="202"/>
      <c r="C30" s="202"/>
      <c r="D30" s="203"/>
      <c r="E30" s="203"/>
      <c r="F30" s="144"/>
    </row>
    <row r="31" spans="1:6" ht="12.75">
      <c r="A31" s="202"/>
      <c r="B31" s="202"/>
      <c r="C31" s="202"/>
      <c r="D31" s="203"/>
      <c r="E31" s="203"/>
      <c r="F31" s="144"/>
    </row>
    <row r="32" spans="1:6" ht="12.75">
      <c r="A32" s="202"/>
      <c r="B32" s="202"/>
      <c r="C32" s="202"/>
      <c r="D32" s="203"/>
      <c r="E32" s="203"/>
      <c r="F32" s="144"/>
    </row>
    <row r="33" spans="1:6" ht="12.75">
      <c r="A33" s="202"/>
      <c r="B33" s="202"/>
      <c r="C33" s="202"/>
      <c r="D33" s="203"/>
      <c r="E33" s="203"/>
      <c r="F33" s="203"/>
    </row>
    <row r="34" spans="1:6" ht="12.75">
      <c r="A34" s="152"/>
      <c r="B34" s="152"/>
      <c r="C34" s="152"/>
      <c r="D34" s="144"/>
      <c r="E34" s="144"/>
      <c r="F34" s="144"/>
    </row>
    <row r="35" spans="1:6" ht="12.75">
      <c r="A35" s="152"/>
      <c r="B35" s="152"/>
      <c r="C35" s="152"/>
      <c r="D35" s="144"/>
      <c r="E35" s="144"/>
      <c r="F35" s="144"/>
    </row>
    <row r="36" spans="1:6" ht="12.75">
      <c r="A36" s="152"/>
      <c r="B36" s="152"/>
      <c r="C36" s="152"/>
      <c r="D36" s="144"/>
      <c r="E36" s="144"/>
      <c r="F36" s="144"/>
    </row>
    <row r="37" spans="1:6" ht="12.75">
      <c r="A37" s="152"/>
      <c r="B37" s="152"/>
      <c r="C37" s="152"/>
      <c r="D37" s="144"/>
      <c r="E37" s="144"/>
      <c r="F37" s="144"/>
    </row>
    <row r="38" spans="1:6" ht="12.75">
      <c r="A38" s="152"/>
      <c r="B38" s="152"/>
      <c r="C38" s="152"/>
      <c r="D38" s="144"/>
      <c r="E38" s="144"/>
      <c r="F38" s="144"/>
    </row>
    <row r="39" spans="1:6" ht="12.75">
      <c r="A39" s="152"/>
      <c r="B39" s="152"/>
      <c r="C39" s="152"/>
      <c r="D39" s="144"/>
      <c r="E39" s="144"/>
      <c r="F39" s="144"/>
    </row>
    <row r="40" spans="1:6" ht="12.75">
      <c r="A40" s="152"/>
      <c r="B40" s="152"/>
      <c r="C40" s="152"/>
      <c r="D40" s="144"/>
      <c r="E40" s="144"/>
      <c r="F40" s="144"/>
    </row>
    <row r="41" spans="1:6" ht="12.75">
      <c r="A41" s="152"/>
      <c r="B41" s="152"/>
      <c r="C41" s="152"/>
      <c r="D41" s="144"/>
      <c r="E41" s="144"/>
      <c r="F41" s="144"/>
    </row>
    <row r="42" spans="1:6" ht="12.75">
      <c r="A42" s="152"/>
      <c r="B42" s="152"/>
      <c r="C42" s="152"/>
      <c r="D42" s="144"/>
      <c r="E42" s="144"/>
      <c r="F42" s="144"/>
    </row>
    <row r="43" spans="1:6" ht="12.75">
      <c r="A43" s="152"/>
      <c r="B43" s="152"/>
      <c r="C43" s="152"/>
      <c r="D43" s="144"/>
      <c r="E43" s="144"/>
      <c r="F43" s="144"/>
    </row>
    <row r="44" spans="1:6" ht="12.75">
      <c r="A44" s="152"/>
      <c r="B44" s="152"/>
      <c r="C44" s="152"/>
      <c r="D44" s="144"/>
      <c r="E44" s="144"/>
      <c r="F44" s="144"/>
    </row>
    <row r="45" spans="1:6" ht="12.75">
      <c r="A45" s="152"/>
      <c r="B45" s="152"/>
      <c r="C45" s="152"/>
      <c r="D45" s="144"/>
      <c r="E45" s="144"/>
      <c r="F45" s="144"/>
    </row>
    <row r="46" spans="1:6" ht="12.75">
      <c r="A46" s="152"/>
      <c r="B46" s="152"/>
      <c r="C46" s="152"/>
      <c r="D46" s="144"/>
      <c r="E46" s="144"/>
      <c r="F46" s="144"/>
    </row>
    <row r="47" spans="1:6" ht="12.75">
      <c r="A47" s="152"/>
      <c r="B47" s="152"/>
      <c r="C47" s="152"/>
      <c r="D47" s="144"/>
      <c r="E47" s="144"/>
      <c r="F47" s="144"/>
    </row>
    <row r="48" spans="1:6" ht="12.75">
      <c r="A48" s="152"/>
      <c r="B48" s="152"/>
      <c r="C48" s="152"/>
      <c r="D48" s="144"/>
      <c r="E48" s="144"/>
      <c r="F48" s="144"/>
    </row>
    <row r="49" spans="1:6" ht="12.75">
      <c r="A49" s="152"/>
      <c r="B49" s="152"/>
      <c r="C49" s="152"/>
      <c r="D49" s="144"/>
      <c r="E49" s="144"/>
      <c r="F49" s="144"/>
    </row>
    <row r="50" spans="1:6" ht="12.75">
      <c r="A50" s="152"/>
      <c r="B50" s="152"/>
      <c r="C50" s="152"/>
      <c r="D50" s="144"/>
      <c r="E50" s="144"/>
      <c r="F50" s="144"/>
    </row>
    <row r="51" spans="1:6" ht="12.75">
      <c r="A51" s="152"/>
      <c r="B51" s="152"/>
      <c r="C51" s="152"/>
      <c r="D51" s="144"/>
      <c r="E51" s="144"/>
      <c r="F51" s="144"/>
    </row>
    <row r="52" spans="1:6" ht="12.75">
      <c r="A52" s="152"/>
      <c r="B52" s="152"/>
      <c r="C52" s="152"/>
      <c r="D52" s="144"/>
      <c r="E52" s="144"/>
      <c r="F52" s="144"/>
    </row>
    <row r="53" spans="1:6" ht="12.75">
      <c r="A53" s="152"/>
      <c r="B53" s="152"/>
      <c r="C53" s="152"/>
      <c r="D53" s="144"/>
      <c r="E53" s="144"/>
      <c r="F53" s="144"/>
    </row>
    <row r="54" spans="1:6" ht="12.75">
      <c r="A54" s="152"/>
      <c r="B54" s="152"/>
      <c r="C54" s="152"/>
      <c r="D54" s="144"/>
      <c r="E54" s="144"/>
      <c r="F54" s="144"/>
    </row>
    <row r="55" spans="1:6" ht="12.75">
      <c r="A55" s="152"/>
      <c r="B55" s="152"/>
      <c r="C55" s="152"/>
      <c r="D55" s="144"/>
      <c r="E55" s="144"/>
      <c r="F55" s="144"/>
    </row>
    <row r="56" spans="1:6" ht="12.75">
      <c r="A56" s="152"/>
      <c r="B56" s="152"/>
      <c r="C56" s="152"/>
      <c r="D56" s="144"/>
      <c r="E56" s="144"/>
      <c r="F56" s="144"/>
    </row>
    <row r="57" spans="1:6" ht="12.75">
      <c r="A57" s="152"/>
      <c r="B57" s="152"/>
      <c r="C57" s="152"/>
      <c r="D57" s="144"/>
      <c r="E57" s="144"/>
      <c r="F57" s="144"/>
    </row>
    <row r="58" spans="1:6" ht="12.75">
      <c r="A58" s="152"/>
      <c r="B58" s="152"/>
      <c r="C58" s="152"/>
      <c r="D58" s="144"/>
      <c r="E58" s="144"/>
      <c r="F58" s="144"/>
    </row>
  </sheetData>
  <sheetProtection/>
  <mergeCells count="4">
    <mergeCell ref="A1:F1"/>
    <mergeCell ref="A2:F2"/>
    <mergeCell ref="A4:B4"/>
    <mergeCell ref="D4:F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10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F58" sqref="F58"/>
    </sheetView>
  </sheetViews>
  <sheetFormatPr defaultColWidth="8.00390625" defaultRowHeight="12.75"/>
  <cols>
    <col min="1" max="2" width="8.00390625" style="154" customWidth="1"/>
    <col min="3" max="3" width="9.00390625" style="154" customWidth="1"/>
    <col min="4" max="4" width="6.125" style="154" customWidth="1"/>
    <col min="5" max="5" width="4.25390625" style="154" customWidth="1"/>
    <col min="6" max="6" width="27.125" style="154" customWidth="1"/>
    <col min="7" max="9" width="15.75390625" style="154" customWidth="1"/>
    <col min="10" max="16384" width="8.00390625" style="154" customWidth="1"/>
  </cols>
  <sheetData>
    <row r="1" spans="3:9" ht="15.75">
      <c r="C1" s="697" t="s">
        <v>333</v>
      </c>
      <c r="D1" s="697"/>
      <c r="E1" s="697"/>
      <c r="F1" s="697"/>
      <c r="G1" s="697"/>
      <c r="H1" s="697"/>
      <c r="I1" s="697"/>
    </row>
    <row r="2" spans="3:9" ht="36" customHeight="1">
      <c r="C2" s="697" t="s">
        <v>290</v>
      </c>
      <c r="D2" s="697"/>
      <c r="E2" s="697"/>
      <c r="F2" s="697"/>
      <c r="G2" s="697"/>
      <c r="H2" s="697"/>
      <c r="I2" s="697"/>
    </row>
    <row r="3" spans="9:10" ht="16.5" thickBot="1">
      <c r="I3" s="155" t="s">
        <v>46</v>
      </c>
      <c r="J3" s="156"/>
    </row>
    <row r="4" spans="3:9" ht="15.75">
      <c r="C4" s="700" t="s">
        <v>143</v>
      </c>
      <c r="D4" s="701"/>
      <c r="E4" s="701"/>
      <c r="F4" s="701"/>
      <c r="G4" s="214" t="s">
        <v>47</v>
      </c>
      <c r="H4" s="214" t="s">
        <v>48</v>
      </c>
      <c r="I4" s="215" t="s">
        <v>180</v>
      </c>
    </row>
    <row r="5" spans="3:9" ht="15.75">
      <c r="C5" s="695" t="s">
        <v>2</v>
      </c>
      <c r="D5" s="696"/>
      <c r="E5" s="696"/>
      <c r="F5" s="696"/>
      <c r="G5" s="157">
        <f>'9.1.sz.mell működés mérleg'!C20-'9.1.sz.mell működés mérleg'!C11</f>
        <v>2022561</v>
      </c>
      <c r="H5" s="157">
        <f>'9.2.sz.mell felhalm mérleg'!C19-'9.2.sz.mell felhalm mérleg'!C8</f>
        <v>3400718</v>
      </c>
      <c r="I5" s="158">
        <f>G5+H5</f>
        <v>5423279</v>
      </c>
    </row>
    <row r="6" spans="3:9" ht="15.75">
      <c r="C6" s="695" t="s">
        <v>49</v>
      </c>
      <c r="D6" s="696"/>
      <c r="E6" s="696"/>
      <c r="F6" s="696"/>
      <c r="G6" s="157">
        <f>'9.1.sz.mell működés mérleg'!F20</f>
        <v>2347259</v>
      </c>
      <c r="H6" s="157">
        <f>'9.2.sz.mell felhalm mérleg'!F19</f>
        <v>3355487</v>
      </c>
      <c r="I6" s="158">
        <f>G6+H6</f>
        <v>5702746</v>
      </c>
    </row>
    <row r="7" spans="3:9" s="159" customFormat="1" ht="24" customHeight="1">
      <c r="C7" s="702" t="s">
        <v>50</v>
      </c>
      <c r="D7" s="703"/>
      <c r="E7" s="703"/>
      <c r="F7" s="703"/>
      <c r="G7" s="216">
        <f>G13-G12</f>
        <v>-45231</v>
      </c>
      <c r="H7" s="216">
        <f>H13-H12</f>
        <v>45231</v>
      </c>
      <c r="I7" s="158">
        <f aca="true" t="shared" si="0" ref="I7:I13">G7+H7</f>
        <v>0</v>
      </c>
    </row>
    <row r="8" spans="3:9" s="159" customFormat="1" ht="24" customHeight="1">
      <c r="C8" s="702" t="s">
        <v>51</v>
      </c>
      <c r="D8" s="703"/>
      <c r="E8" s="703"/>
      <c r="F8" s="703"/>
      <c r="G8" s="216">
        <f>'9.1.sz.mell működés mérleg'!C11</f>
        <v>279467</v>
      </c>
      <c r="H8" s="216">
        <f>'9.2.sz.mell felhalm mérleg'!B8</f>
        <v>0</v>
      </c>
      <c r="I8" s="158">
        <f t="shared" si="0"/>
        <v>279467</v>
      </c>
    </row>
    <row r="9" spans="3:9" ht="15.75">
      <c r="C9" s="695" t="s">
        <v>52</v>
      </c>
      <c r="D9" s="696"/>
      <c r="E9" s="696"/>
      <c r="F9" s="696"/>
      <c r="G9" s="157"/>
      <c r="H9" s="157"/>
      <c r="I9" s="158">
        <f t="shared" si="0"/>
        <v>0</v>
      </c>
    </row>
    <row r="10" spans="3:9" ht="15.75">
      <c r="C10" s="695" t="s">
        <v>53</v>
      </c>
      <c r="D10" s="696"/>
      <c r="E10" s="696"/>
      <c r="F10" s="696"/>
      <c r="G10" s="157"/>
      <c r="H10" s="157"/>
      <c r="I10" s="158">
        <f t="shared" si="0"/>
        <v>0</v>
      </c>
    </row>
    <row r="11" spans="3:9" s="159" customFormat="1" ht="24" customHeight="1">
      <c r="C11" s="702" t="s">
        <v>54</v>
      </c>
      <c r="D11" s="703"/>
      <c r="E11" s="703"/>
      <c r="F11" s="703"/>
      <c r="G11" s="216"/>
      <c r="H11" s="216"/>
      <c r="I11" s="158">
        <f t="shared" si="0"/>
        <v>0</v>
      </c>
    </row>
    <row r="12" spans="3:9" ht="15.75">
      <c r="C12" s="695" t="s">
        <v>181</v>
      </c>
      <c r="D12" s="696"/>
      <c r="E12" s="696"/>
      <c r="F12" s="696"/>
      <c r="G12" s="157">
        <f>G6</f>
        <v>2347259</v>
      </c>
      <c r="H12" s="157">
        <f>H6</f>
        <v>3355487</v>
      </c>
      <c r="I12" s="158">
        <f t="shared" si="0"/>
        <v>5702746</v>
      </c>
    </row>
    <row r="13" spans="3:9" ht="16.5" thickBot="1">
      <c r="C13" s="698" t="s">
        <v>220</v>
      </c>
      <c r="D13" s="699"/>
      <c r="E13" s="699"/>
      <c r="F13" s="699"/>
      <c r="G13" s="160">
        <f>G5+G8</f>
        <v>2302028</v>
      </c>
      <c r="H13" s="160">
        <f>H5+H8</f>
        <v>3400718</v>
      </c>
      <c r="I13" s="161">
        <f t="shared" si="0"/>
        <v>5702746</v>
      </c>
    </row>
    <row r="14" spans="3:9" ht="15.75">
      <c r="C14" s="162"/>
      <c r="D14" s="162"/>
      <c r="E14" s="162"/>
      <c r="F14" s="162"/>
      <c r="G14" s="163"/>
      <c r="H14" s="163"/>
      <c r="I14" s="163"/>
    </row>
    <row r="26" spans="1:3" ht="15.75">
      <c r="A26" s="163"/>
      <c r="B26" s="163"/>
      <c r="C26" s="163"/>
    </row>
    <row r="27" spans="1:11" ht="15.75">
      <c r="A27" s="163"/>
      <c r="B27" s="163"/>
      <c r="C27" s="163"/>
      <c r="K27" s="154" t="s">
        <v>277</v>
      </c>
    </row>
    <row r="28" spans="1:3" ht="15.75">
      <c r="A28" s="163"/>
      <c r="B28" s="163"/>
      <c r="C28" s="163"/>
    </row>
    <row r="29" spans="1:3" ht="15.75">
      <c r="A29" s="163"/>
      <c r="B29" s="163"/>
      <c r="C29" s="163"/>
    </row>
    <row r="30" spans="1:3" ht="15.75">
      <c r="A30" s="163"/>
      <c r="B30" s="163"/>
      <c r="C30" s="163"/>
    </row>
    <row r="31" spans="1:3" ht="15.75">
      <c r="A31" s="163"/>
      <c r="B31" s="163"/>
      <c r="C31" s="163"/>
    </row>
    <row r="32" spans="1:3" ht="15.75">
      <c r="A32" s="163"/>
      <c r="B32" s="163"/>
      <c r="C32" s="163"/>
    </row>
    <row r="33" spans="1:4" ht="15.75">
      <c r="A33" s="163"/>
      <c r="B33" s="163"/>
      <c r="C33" s="163"/>
      <c r="D33" s="163"/>
    </row>
  </sheetData>
  <sheetProtection/>
  <mergeCells count="12">
    <mergeCell ref="C11:F11"/>
    <mergeCell ref="C8:F8"/>
    <mergeCell ref="C9:F9"/>
    <mergeCell ref="C10:F10"/>
    <mergeCell ref="C1:I1"/>
    <mergeCell ref="C2:I2"/>
    <mergeCell ref="C12:F12"/>
    <mergeCell ref="C13:F13"/>
    <mergeCell ref="C4:F4"/>
    <mergeCell ref="C5:F5"/>
    <mergeCell ref="C6:F6"/>
    <mergeCell ref="C7:F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200" verticalDpi="2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9">
      <selection activeCell="F58" sqref="F58"/>
    </sheetView>
  </sheetViews>
  <sheetFormatPr defaultColWidth="9.00390625" defaultRowHeight="12.75"/>
  <cols>
    <col min="1" max="1" width="8.875" style="0" customWidth="1"/>
    <col min="2" max="2" width="34.125" style="0" customWidth="1"/>
    <col min="3" max="3" width="13.25390625" style="0" customWidth="1"/>
    <col min="4" max="4" width="14.75390625" style="0" customWidth="1"/>
    <col min="5" max="5" width="17.375" style="0" customWidth="1"/>
    <col min="6" max="6" width="13.75390625" style="0" customWidth="1"/>
  </cols>
  <sheetData>
    <row r="1" spans="1:4" ht="12.75">
      <c r="A1" s="704" t="s">
        <v>99</v>
      </c>
      <c r="B1" s="704"/>
      <c r="C1" s="704"/>
      <c r="D1" s="704"/>
    </row>
    <row r="2" spans="1:4" ht="12.75">
      <c r="A2" s="705" t="s">
        <v>426</v>
      </c>
      <c r="B2" s="705"/>
      <c r="C2" s="705"/>
      <c r="D2" s="705"/>
    </row>
    <row r="3" spans="1:4" ht="12.75">
      <c r="A3" s="706" t="s">
        <v>427</v>
      </c>
      <c r="B3" s="706"/>
      <c r="C3" s="706"/>
      <c r="D3" s="706"/>
    </row>
    <row r="4" spans="1:4" ht="24" customHeight="1">
      <c r="A4" s="707"/>
      <c r="B4" s="707"/>
      <c r="C4" s="707"/>
      <c r="D4" s="707"/>
    </row>
    <row r="5" spans="1:6" ht="12.75">
      <c r="A5" s="544"/>
      <c r="B5" s="544"/>
      <c r="C5" s="544"/>
      <c r="D5" s="544"/>
      <c r="F5" t="s">
        <v>46</v>
      </c>
    </row>
    <row r="6" spans="1:8" ht="47.25">
      <c r="A6" s="545" t="s">
        <v>202</v>
      </c>
      <c r="B6" s="545" t="s">
        <v>143</v>
      </c>
      <c r="C6" s="546" t="s">
        <v>100</v>
      </c>
      <c r="D6" s="545" t="s">
        <v>101</v>
      </c>
      <c r="E6" s="546" t="s">
        <v>102</v>
      </c>
      <c r="F6" s="546" t="s">
        <v>103</v>
      </c>
      <c r="G6" s="547"/>
      <c r="H6" s="547"/>
    </row>
    <row r="7" spans="1:8" ht="25.5">
      <c r="A7" s="548" t="s">
        <v>140</v>
      </c>
      <c r="B7" s="549" t="s">
        <v>428</v>
      </c>
      <c r="C7" s="550">
        <v>3657</v>
      </c>
      <c r="D7" s="551">
        <v>0</v>
      </c>
      <c r="E7" s="552">
        <v>0</v>
      </c>
      <c r="F7" s="553">
        <v>0</v>
      </c>
      <c r="G7" s="554"/>
      <c r="H7" s="554"/>
    </row>
    <row r="8" spans="1:6" ht="25.5">
      <c r="A8" s="548" t="s">
        <v>141</v>
      </c>
      <c r="B8" s="555" t="s">
        <v>104</v>
      </c>
      <c r="C8" s="556">
        <v>4478</v>
      </c>
      <c r="D8" s="556">
        <v>2000</v>
      </c>
      <c r="E8" s="556">
        <v>0</v>
      </c>
      <c r="F8" s="557">
        <v>0</v>
      </c>
    </row>
    <row r="9" spans="1:6" ht="51">
      <c r="A9" s="548" t="s">
        <v>142</v>
      </c>
      <c r="B9" s="555" t="s">
        <v>208</v>
      </c>
      <c r="C9" s="556">
        <v>0</v>
      </c>
      <c r="D9" s="556">
        <v>4000</v>
      </c>
      <c r="E9" s="556">
        <v>0</v>
      </c>
      <c r="F9" s="557">
        <v>0</v>
      </c>
    </row>
    <row r="10" spans="1:6" ht="25.5">
      <c r="A10" s="558" t="s">
        <v>139</v>
      </c>
      <c r="B10" s="450" t="s">
        <v>429</v>
      </c>
      <c r="C10" s="556">
        <v>0</v>
      </c>
      <c r="D10" s="556">
        <v>254</v>
      </c>
      <c r="E10" s="556">
        <v>0</v>
      </c>
      <c r="F10" s="557">
        <v>0</v>
      </c>
    </row>
    <row r="11" spans="1:6" ht="25.5">
      <c r="A11" s="548" t="s">
        <v>172</v>
      </c>
      <c r="B11" s="358" t="s">
        <v>384</v>
      </c>
      <c r="C11" s="556">
        <v>575000</v>
      </c>
      <c r="D11" s="556">
        <v>577000</v>
      </c>
      <c r="E11" s="556">
        <v>0</v>
      </c>
      <c r="F11" s="557">
        <v>0</v>
      </c>
    </row>
    <row r="12" spans="1:6" ht="12.75">
      <c r="A12" s="548" t="s">
        <v>173</v>
      </c>
      <c r="B12" s="358" t="s">
        <v>386</v>
      </c>
      <c r="C12" s="556"/>
      <c r="D12" s="556"/>
      <c r="E12" s="556"/>
      <c r="F12" s="557"/>
    </row>
    <row r="13" spans="1:6" ht="12.75">
      <c r="A13" s="548"/>
      <c r="B13" s="358" t="s">
        <v>387</v>
      </c>
      <c r="C13" s="556">
        <v>150000</v>
      </c>
      <c r="D13" s="556">
        <v>150000</v>
      </c>
      <c r="E13" s="556"/>
      <c r="F13" s="557"/>
    </row>
    <row r="14" spans="1:6" ht="25.5">
      <c r="A14" s="558"/>
      <c r="B14" s="358" t="s">
        <v>389</v>
      </c>
      <c r="C14" s="556">
        <v>230000</v>
      </c>
      <c r="D14" s="556">
        <v>232000</v>
      </c>
      <c r="E14" s="556"/>
      <c r="F14" s="557"/>
    </row>
    <row r="15" spans="1:6" ht="12.75">
      <c r="A15" s="548" t="s">
        <v>174</v>
      </c>
      <c r="B15" s="351" t="s">
        <v>390</v>
      </c>
      <c r="C15" s="556">
        <v>700000</v>
      </c>
      <c r="D15" s="556">
        <v>705000</v>
      </c>
      <c r="E15" s="556"/>
      <c r="F15" s="557"/>
    </row>
    <row r="16" spans="1:6" ht="38.25">
      <c r="A16" s="558" t="s">
        <v>175</v>
      </c>
      <c r="B16" s="351" t="s">
        <v>430</v>
      </c>
      <c r="C16" s="353">
        <v>25000</v>
      </c>
      <c r="D16" s="559">
        <v>25000</v>
      </c>
      <c r="E16" s="556">
        <v>0</v>
      </c>
      <c r="F16" s="557">
        <v>0</v>
      </c>
    </row>
    <row r="17" spans="1:6" ht="38.25">
      <c r="A17" s="548" t="s">
        <v>176</v>
      </c>
      <c r="B17" s="539" t="s">
        <v>431</v>
      </c>
      <c r="C17" s="559">
        <v>100000</v>
      </c>
      <c r="D17" s="559">
        <v>100000</v>
      </c>
      <c r="E17" s="556">
        <v>0</v>
      </c>
      <c r="F17" s="557">
        <v>0</v>
      </c>
    </row>
    <row r="18" spans="1:6" ht="63.75">
      <c r="A18" s="558" t="s">
        <v>177</v>
      </c>
      <c r="B18" s="539" t="s">
        <v>432</v>
      </c>
      <c r="C18" s="559">
        <v>60000</v>
      </c>
      <c r="D18" s="559">
        <v>61000</v>
      </c>
      <c r="E18" s="556">
        <v>0</v>
      </c>
      <c r="F18" s="557">
        <v>0</v>
      </c>
    </row>
    <row r="19" spans="1:6" ht="38.25">
      <c r="A19" s="548" t="s">
        <v>178</v>
      </c>
      <c r="B19" s="351" t="s">
        <v>433</v>
      </c>
      <c r="C19" s="353">
        <v>400000</v>
      </c>
      <c r="D19" s="353">
        <v>400000</v>
      </c>
      <c r="E19" s="556"/>
      <c r="F19" s="557"/>
    </row>
    <row r="20" spans="1:6" ht="51">
      <c r="A20" s="558" t="s">
        <v>179</v>
      </c>
      <c r="B20" s="351" t="s">
        <v>434</v>
      </c>
      <c r="C20" s="353">
        <v>300000</v>
      </c>
      <c r="D20" s="353">
        <v>300000</v>
      </c>
      <c r="E20" s="556"/>
      <c r="F20" s="557"/>
    </row>
    <row r="21" spans="1:6" ht="63.75">
      <c r="A21" s="548" t="s">
        <v>215</v>
      </c>
      <c r="B21" s="351" t="s">
        <v>398</v>
      </c>
      <c r="C21" s="353">
        <v>155000</v>
      </c>
      <c r="D21" s="353">
        <v>155000</v>
      </c>
      <c r="E21" s="556"/>
      <c r="F21" s="557"/>
    </row>
    <row r="22" spans="1:6" ht="63.75">
      <c r="A22" s="558" t="s">
        <v>293</v>
      </c>
      <c r="B22" s="351" t="s">
        <v>399</v>
      </c>
      <c r="C22" s="353">
        <v>155000</v>
      </c>
      <c r="D22" s="353">
        <v>155000</v>
      </c>
      <c r="E22" s="556"/>
      <c r="F22" s="557"/>
    </row>
    <row r="23" spans="1:6" ht="38.25">
      <c r="A23" s="548" t="s">
        <v>294</v>
      </c>
      <c r="B23" s="351" t="s">
        <v>435</v>
      </c>
      <c r="C23" s="353">
        <v>350000</v>
      </c>
      <c r="D23" s="353">
        <v>350000</v>
      </c>
      <c r="E23" s="556"/>
      <c r="F23" s="557"/>
    </row>
    <row r="24" spans="1:8" ht="15.75">
      <c r="A24" s="560"/>
      <c r="B24" s="561" t="s">
        <v>209</v>
      </c>
      <c r="C24" s="562">
        <f>SUM(C7:C23)</f>
        <v>3208135</v>
      </c>
      <c r="D24" s="562">
        <f>SUM(D7:D23)</f>
        <v>3216254</v>
      </c>
      <c r="E24" s="562">
        <f>SUM(E7:E18)</f>
        <v>0</v>
      </c>
      <c r="F24" s="562">
        <f>SUM(F7:F18)</f>
        <v>0</v>
      </c>
      <c r="G24" s="563"/>
      <c r="H24" s="563"/>
    </row>
  </sheetData>
  <sheetProtection/>
  <mergeCells count="3">
    <mergeCell ref="A1:D1"/>
    <mergeCell ref="A2:D2"/>
    <mergeCell ref="A3:D4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600" verticalDpi="600" orientation="portrait" paperSize="9" scale="86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P39"/>
  <sheetViews>
    <sheetView zoomScalePageLayoutView="0" workbookViewId="0" topLeftCell="A1">
      <selection activeCell="F58" sqref="F58"/>
    </sheetView>
  </sheetViews>
  <sheetFormatPr defaultColWidth="9.00390625" defaultRowHeight="12.75"/>
  <cols>
    <col min="1" max="1" width="8.375" style="564" customWidth="1"/>
    <col min="2" max="2" width="21.875" style="564" customWidth="1"/>
    <col min="3" max="3" width="58.25390625" style="564" customWidth="1"/>
    <col min="4" max="4" width="11.125" style="564" customWidth="1"/>
    <col min="5" max="5" width="7.375" style="564" customWidth="1"/>
    <col min="6" max="16384" width="9.125" style="564" customWidth="1"/>
  </cols>
  <sheetData>
    <row r="1" spans="2:5" ht="12.75">
      <c r="B1" s="710"/>
      <c r="C1" s="710"/>
      <c r="D1" s="710"/>
      <c r="E1" s="710"/>
    </row>
    <row r="2" spans="2:5" ht="12.75">
      <c r="B2" s="711" t="s">
        <v>466</v>
      </c>
      <c r="C2" s="711"/>
      <c r="D2" s="711"/>
      <c r="E2" s="711"/>
    </row>
    <row r="3" spans="2:5" ht="12.75">
      <c r="B3" s="712" t="s">
        <v>137</v>
      </c>
      <c r="C3" s="713"/>
      <c r="D3" s="713"/>
      <c r="E3" s="713"/>
    </row>
    <row r="4" spans="2:16" ht="12.75" customHeight="1">
      <c r="B4" s="714" t="s">
        <v>436</v>
      </c>
      <c r="C4" s="714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</row>
    <row r="5" spans="2:5" ht="13.5" thickBot="1">
      <c r="B5" s="164"/>
      <c r="C5" s="165"/>
      <c r="D5" s="400"/>
      <c r="E5" s="565" t="s">
        <v>46</v>
      </c>
    </row>
    <row r="6" spans="1:5" ht="13.5" thickTop="1">
      <c r="A6" s="715" t="s">
        <v>0</v>
      </c>
      <c r="B6" s="717" t="s">
        <v>143</v>
      </c>
      <c r="C6" s="717" t="s">
        <v>55</v>
      </c>
      <c r="D6" s="717" t="s">
        <v>437</v>
      </c>
      <c r="E6" s="719"/>
    </row>
    <row r="7" spans="1:5" ht="12.75">
      <c r="A7" s="716"/>
      <c r="B7" s="718"/>
      <c r="C7" s="718"/>
      <c r="D7" s="718"/>
      <c r="E7" s="720"/>
    </row>
    <row r="8" spans="1:5" ht="25.5" customHeight="1">
      <c r="A8" s="566" t="s">
        <v>140</v>
      </c>
      <c r="B8" s="567" t="s">
        <v>56</v>
      </c>
      <c r="C8" s="568" t="s">
        <v>57</v>
      </c>
      <c r="D8" s="569"/>
      <c r="E8" s="570">
        <v>500</v>
      </c>
    </row>
    <row r="9" spans="1:6" ht="12.75">
      <c r="A9" s="566" t="s">
        <v>141</v>
      </c>
      <c r="B9" s="567" t="s">
        <v>438</v>
      </c>
      <c r="C9" s="568"/>
      <c r="D9" s="569"/>
      <c r="E9" s="570">
        <f>SUM(E10:E15)</f>
        <v>50100</v>
      </c>
      <c r="F9" s="571"/>
    </row>
    <row r="10" spans="1:5" ht="12.75">
      <c r="A10" s="566" t="s">
        <v>142</v>
      </c>
      <c r="B10" s="567"/>
      <c r="C10" s="360" t="s">
        <v>243</v>
      </c>
      <c r="D10" s="572"/>
      <c r="E10" s="573">
        <v>2000</v>
      </c>
    </row>
    <row r="11" spans="1:5" ht="15" customHeight="1">
      <c r="A11" s="566" t="s">
        <v>172</v>
      </c>
      <c r="B11" s="567"/>
      <c r="C11" s="360" t="s">
        <v>439</v>
      </c>
      <c r="D11" s="572"/>
      <c r="E11" s="573">
        <v>5000</v>
      </c>
    </row>
    <row r="12" spans="1:5" ht="12.75" customHeight="1">
      <c r="A12" s="566" t="s">
        <v>173</v>
      </c>
      <c r="B12" s="567"/>
      <c r="C12" s="360" t="s">
        <v>291</v>
      </c>
      <c r="D12" s="572"/>
      <c r="E12" s="573">
        <v>1000</v>
      </c>
    </row>
    <row r="13" spans="1:5" ht="12.75">
      <c r="A13" s="566" t="s">
        <v>174</v>
      </c>
      <c r="B13" s="567"/>
      <c r="C13" s="360" t="s">
        <v>440</v>
      </c>
      <c r="D13" s="572"/>
      <c r="E13" s="573">
        <v>40000</v>
      </c>
    </row>
    <row r="14" spans="1:5" ht="12.75">
      <c r="A14" s="566" t="s">
        <v>175</v>
      </c>
      <c r="B14" s="567"/>
      <c r="C14" s="360" t="s">
        <v>441</v>
      </c>
      <c r="D14" s="572"/>
      <c r="E14" s="573">
        <v>1500</v>
      </c>
    </row>
    <row r="15" spans="1:5" ht="13.5" thickBot="1">
      <c r="A15" s="566" t="s">
        <v>176</v>
      </c>
      <c r="B15" s="567"/>
      <c r="C15" s="360" t="s">
        <v>58</v>
      </c>
      <c r="D15" s="572"/>
      <c r="E15" s="573">
        <v>600</v>
      </c>
    </row>
    <row r="16" spans="1:5" ht="21" customHeight="1" thickBot="1" thickTop="1">
      <c r="A16" s="574"/>
      <c r="B16" s="575" t="s">
        <v>59</v>
      </c>
      <c r="C16" s="575"/>
      <c r="D16" s="708">
        <f>E8+E9</f>
        <v>50600</v>
      </c>
      <c r="E16" s="709"/>
    </row>
    <row r="17" ht="13.5" thickTop="1"/>
    <row r="24" ht="12.75">
      <c r="D24" s="576"/>
    </row>
    <row r="25" spans="1:3" ht="12.75">
      <c r="A25" s="577"/>
      <c r="B25" s="577"/>
      <c r="C25" s="577"/>
    </row>
    <row r="26" spans="1:3" ht="12.75">
      <c r="A26" s="577"/>
      <c r="B26" s="577"/>
      <c r="C26" s="577"/>
    </row>
    <row r="27" spans="1:3" ht="12.75">
      <c r="A27" s="577"/>
      <c r="B27" s="577"/>
      <c r="C27" s="577"/>
    </row>
    <row r="28" spans="1:3" ht="3" customHeight="1">
      <c r="A28" s="577"/>
      <c r="B28" s="577"/>
      <c r="C28" s="577"/>
    </row>
    <row r="29" spans="1:3" ht="12.75" hidden="1">
      <c r="A29" s="577"/>
      <c r="B29" s="577"/>
      <c r="C29" s="577"/>
    </row>
    <row r="30" spans="1:4" ht="12.75" hidden="1">
      <c r="A30" s="577"/>
      <c r="B30" s="577"/>
      <c r="C30" s="577"/>
      <c r="D30" s="571"/>
    </row>
    <row r="31" spans="1:3" ht="12.75" hidden="1">
      <c r="A31" s="577"/>
      <c r="B31" s="577"/>
      <c r="C31" s="577"/>
    </row>
    <row r="32" spans="1:4" ht="12.75" hidden="1">
      <c r="A32" s="577"/>
      <c r="B32" s="577"/>
      <c r="C32" s="577"/>
      <c r="D32" s="577"/>
    </row>
    <row r="33" ht="12.75" hidden="1"/>
    <row r="34" spans="2:4" ht="12.75" hidden="1">
      <c r="B34" s="578"/>
      <c r="C34" s="579"/>
      <c r="D34" s="577"/>
    </row>
    <row r="35" spans="2:4" ht="12.75">
      <c r="B35" s="580"/>
      <c r="C35" s="579"/>
      <c r="D35" s="581"/>
    </row>
    <row r="36" spans="2:4" ht="12.75">
      <c r="B36" s="580"/>
      <c r="C36" s="579"/>
      <c r="D36" s="581"/>
    </row>
    <row r="37" spans="2:4" ht="12.75">
      <c r="B37" s="582"/>
      <c r="C37" s="579"/>
      <c r="D37" s="583"/>
    </row>
    <row r="39" ht="12.75">
      <c r="D39" s="576"/>
    </row>
  </sheetData>
  <sheetProtection/>
  <mergeCells count="9">
    <mergeCell ref="D16:E16"/>
    <mergeCell ref="B1:E1"/>
    <mergeCell ref="B2:E2"/>
    <mergeCell ref="B3:E3"/>
    <mergeCell ref="B4:C4"/>
    <mergeCell ref="A6:A7"/>
    <mergeCell ref="B6:B7"/>
    <mergeCell ref="C6:C7"/>
    <mergeCell ref="D6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O10"/>
  <sheetViews>
    <sheetView zoomScalePageLayoutView="0" workbookViewId="0" topLeftCell="A1">
      <selection activeCell="F58" sqref="F58"/>
    </sheetView>
  </sheetViews>
  <sheetFormatPr defaultColWidth="9.00390625" defaultRowHeight="12.75"/>
  <cols>
    <col min="2" max="2" width="4.75390625" style="0" customWidth="1"/>
    <col min="3" max="3" width="19.875" style="0" customWidth="1"/>
    <col min="4" max="4" width="10.625" style="0" customWidth="1"/>
    <col min="5" max="5" width="9.00390625" style="0" customWidth="1"/>
    <col min="6" max="6" width="9.75390625" style="0" customWidth="1"/>
  </cols>
  <sheetData>
    <row r="2" spans="2:15" ht="12.75">
      <c r="B2" s="721" t="s">
        <v>467</v>
      </c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</row>
    <row r="3" spans="2:15" ht="12.75">
      <c r="B3" s="722" t="s">
        <v>304</v>
      </c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</row>
    <row r="4" spans="2:15" ht="12.75">
      <c r="B4" s="724" t="s">
        <v>305</v>
      </c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</row>
    <row r="5" spans="2:15" ht="13.5" thickBot="1">
      <c r="B5" s="370"/>
      <c r="C5" s="371"/>
      <c r="D5" s="371"/>
      <c r="E5" s="371"/>
      <c r="F5" s="371"/>
      <c r="G5" s="371"/>
      <c r="H5" s="371"/>
      <c r="I5" s="371" t="s">
        <v>46</v>
      </c>
      <c r="J5" s="372"/>
      <c r="K5" s="372"/>
      <c r="L5" s="372"/>
      <c r="M5" s="372"/>
      <c r="N5" s="372"/>
      <c r="O5" s="372"/>
    </row>
    <row r="6" spans="2:15" ht="14.25">
      <c r="B6" s="726" t="s">
        <v>306</v>
      </c>
      <c r="C6" s="374" t="s">
        <v>307</v>
      </c>
      <c r="D6" s="374" t="s">
        <v>308</v>
      </c>
      <c r="E6" s="375"/>
      <c r="F6" s="375"/>
      <c r="G6" s="375"/>
      <c r="H6" s="375"/>
      <c r="I6" s="376"/>
      <c r="J6" s="377"/>
      <c r="K6" s="377"/>
      <c r="L6" s="377"/>
      <c r="M6" s="377"/>
      <c r="N6" s="377"/>
      <c r="O6" s="377"/>
    </row>
    <row r="7" spans="2:15" ht="16.5" thickBot="1">
      <c r="B7" s="727"/>
      <c r="C7" s="378" t="s">
        <v>309</v>
      </c>
      <c r="D7" s="379" t="s">
        <v>310</v>
      </c>
      <c r="E7" s="380">
        <v>2016</v>
      </c>
      <c r="F7" s="380">
        <v>2017</v>
      </c>
      <c r="G7" s="380">
        <v>2018</v>
      </c>
      <c r="H7" s="380">
        <v>2019</v>
      </c>
      <c r="I7" s="381">
        <v>2020</v>
      </c>
      <c r="J7" s="382"/>
      <c r="K7" s="382"/>
      <c r="L7" s="383"/>
      <c r="M7" s="383"/>
      <c r="N7" s="383"/>
      <c r="O7" s="383"/>
    </row>
    <row r="8" spans="2:15" ht="13.5" thickBot="1">
      <c r="B8" s="384"/>
      <c r="C8" s="385"/>
      <c r="D8" s="386"/>
      <c r="E8" s="387" t="s">
        <v>311</v>
      </c>
      <c r="F8" s="387" t="s">
        <v>311</v>
      </c>
      <c r="G8" s="387" t="s">
        <v>311</v>
      </c>
      <c r="H8" s="387" t="s">
        <v>311</v>
      </c>
      <c r="I8" s="388" t="s">
        <v>311</v>
      </c>
      <c r="J8" s="389"/>
      <c r="K8" s="389"/>
      <c r="L8" s="389"/>
      <c r="M8" s="389"/>
      <c r="N8" s="389"/>
      <c r="O8" s="389"/>
    </row>
    <row r="9" spans="2:15" ht="45">
      <c r="B9" s="373" t="s">
        <v>140</v>
      </c>
      <c r="C9" s="390" t="s">
        <v>442</v>
      </c>
      <c r="D9" s="391" t="s">
        <v>443</v>
      </c>
      <c r="E9" s="392">
        <v>6123</v>
      </c>
      <c r="F9" s="392">
        <v>10715</v>
      </c>
      <c r="G9" s="392">
        <v>10715</v>
      </c>
      <c r="H9" s="392">
        <v>10715</v>
      </c>
      <c r="I9" s="584">
        <v>10716</v>
      </c>
      <c r="J9" s="393"/>
      <c r="K9" s="393"/>
      <c r="L9" s="393"/>
      <c r="M9" s="393"/>
      <c r="N9" s="393"/>
      <c r="O9" s="393"/>
    </row>
    <row r="10" spans="2:15" ht="15" thickBot="1">
      <c r="B10" s="394"/>
      <c r="C10" s="395" t="s">
        <v>312</v>
      </c>
      <c r="D10" s="396"/>
      <c r="E10" s="397">
        <f>SUM(E9:E9)</f>
        <v>6123</v>
      </c>
      <c r="F10" s="397">
        <f>SUM(F9:F9)</f>
        <v>10715</v>
      </c>
      <c r="G10" s="397">
        <f>SUM(G9:G9)</f>
        <v>10715</v>
      </c>
      <c r="H10" s="397">
        <f>SUM(H9:H9)</f>
        <v>10715</v>
      </c>
      <c r="I10" s="398">
        <f>SUM(I9:I9)</f>
        <v>10716</v>
      </c>
      <c r="J10" s="399"/>
      <c r="K10" s="399"/>
      <c r="L10" s="399"/>
      <c r="M10" s="399"/>
      <c r="N10" s="399"/>
      <c r="O10" s="399"/>
    </row>
  </sheetData>
  <sheetProtection/>
  <mergeCells count="4">
    <mergeCell ref="B2:O2"/>
    <mergeCell ref="B3:O3"/>
    <mergeCell ref="B4:O4"/>
    <mergeCell ref="B6:B7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P28"/>
  <sheetViews>
    <sheetView workbookViewId="0" topLeftCell="A1">
      <pane xSplit="16125" topLeftCell="T1" activePane="topLeft" state="split"/>
      <selection pane="topLeft" activeCell="G10" sqref="G10"/>
      <selection pane="topRight" activeCell="F58" sqref="F58"/>
    </sheetView>
  </sheetViews>
  <sheetFormatPr defaultColWidth="8.00390625" defaultRowHeight="12.75"/>
  <cols>
    <col min="1" max="1" width="4.375" style="232" customWidth="1"/>
    <col min="2" max="2" width="29.75390625" style="227" customWidth="1"/>
    <col min="3" max="3" width="8.00390625" style="227" customWidth="1"/>
    <col min="4" max="4" width="7.375" style="227" customWidth="1"/>
    <col min="5" max="5" width="8.625" style="227" customWidth="1"/>
    <col min="6" max="6" width="8.00390625" style="227" customWidth="1"/>
    <col min="7" max="7" width="8.25390625" style="227" customWidth="1"/>
    <col min="8" max="8" width="8.875" style="227" customWidth="1"/>
    <col min="9" max="9" width="9.125" style="227" customWidth="1"/>
    <col min="10" max="10" width="7.375" style="227" customWidth="1"/>
    <col min="11" max="11" width="9.125" style="227" customWidth="1"/>
    <col min="12" max="12" width="8.125" style="227" customWidth="1"/>
    <col min="13" max="13" width="8.25390625" style="227" customWidth="1"/>
    <col min="14" max="14" width="8.75390625" style="227" customWidth="1"/>
    <col min="15" max="15" width="10.125" style="232" customWidth="1"/>
    <col min="16" max="16" width="14.125" style="227" customWidth="1"/>
    <col min="17" max="17" width="9.00390625" style="227" bestFit="1" customWidth="1"/>
    <col min="18" max="25" width="8.00390625" style="227" customWidth="1"/>
    <col min="26" max="26" width="10.125" style="227" bestFit="1" customWidth="1"/>
    <col min="27" max="16384" width="8.00390625" style="227" customWidth="1"/>
  </cols>
  <sheetData>
    <row r="1" spans="1:15" ht="12.75" customHeight="1">
      <c r="A1" s="728" t="s">
        <v>468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</row>
    <row r="2" spans="1:15" ht="19.5" customHeight="1">
      <c r="A2" s="714" t="s">
        <v>444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</row>
    <row r="3" spans="1:15" ht="16.5" customHeight="1" thickBo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 t="s">
        <v>46</v>
      </c>
    </row>
    <row r="4" spans="1:15" s="232" customFormat="1" ht="19.5" customHeight="1" thickTop="1">
      <c r="A4" s="229" t="s">
        <v>171</v>
      </c>
      <c r="B4" s="230" t="s">
        <v>143</v>
      </c>
      <c r="C4" s="230" t="s">
        <v>248</v>
      </c>
      <c r="D4" s="230" t="s">
        <v>249</v>
      </c>
      <c r="E4" s="230" t="s">
        <v>250</v>
      </c>
      <c r="F4" s="230" t="s">
        <v>251</v>
      </c>
      <c r="G4" s="230" t="s">
        <v>252</v>
      </c>
      <c r="H4" s="230" t="s">
        <v>253</v>
      </c>
      <c r="I4" s="230" t="s">
        <v>254</v>
      </c>
      <c r="J4" s="230" t="s">
        <v>255</v>
      </c>
      <c r="K4" s="230" t="s">
        <v>256</v>
      </c>
      <c r="L4" s="230" t="s">
        <v>257</v>
      </c>
      <c r="M4" s="230" t="s">
        <v>258</v>
      </c>
      <c r="N4" s="230" t="s">
        <v>259</v>
      </c>
      <c r="O4" s="231" t="s">
        <v>209</v>
      </c>
    </row>
    <row r="5" spans="1:15" s="237" customFormat="1" ht="18" customHeight="1">
      <c r="A5" s="233" t="s">
        <v>140</v>
      </c>
      <c r="B5" s="234" t="s">
        <v>260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>
        <f aca="true" t="shared" si="0" ref="O5:O26">SUM(C5:N5)</f>
        <v>0</v>
      </c>
    </row>
    <row r="6" spans="1:16" s="241" customFormat="1" ht="15.75">
      <c r="A6" s="233" t="s">
        <v>141</v>
      </c>
      <c r="B6" s="585" t="s">
        <v>109</v>
      </c>
      <c r="C6" s="239">
        <v>54240</v>
      </c>
      <c r="D6" s="239">
        <v>54240</v>
      </c>
      <c r="E6" s="239">
        <v>54240</v>
      </c>
      <c r="F6" s="239">
        <v>54240</v>
      </c>
      <c r="G6" s="239">
        <v>54240</v>
      </c>
      <c r="H6" s="239">
        <v>54240</v>
      </c>
      <c r="I6" s="239">
        <v>54240</v>
      </c>
      <c r="J6" s="239">
        <v>54240</v>
      </c>
      <c r="K6" s="239">
        <v>180423</v>
      </c>
      <c r="L6" s="239">
        <v>54240</v>
      </c>
      <c r="M6" s="239">
        <v>54240</v>
      </c>
      <c r="N6" s="239">
        <v>179240</v>
      </c>
      <c r="O6" s="236">
        <f t="shared" si="0"/>
        <v>902063</v>
      </c>
      <c r="P6" s="240"/>
    </row>
    <row r="7" spans="1:16" s="241" customFormat="1" ht="15.75" customHeight="1">
      <c r="A7" s="233" t="s">
        <v>142</v>
      </c>
      <c r="B7" s="586" t="s">
        <v>218</v>
      </c>
      <c r="C7" s="239">
        <v>4700</v>
      </c>
      <c r="D7" s="239">
        <v>4700</v>
      </c>
      <c r="E7" s="239">
        <v>4700</v>
      </c>
      <c r="F7" s="239">
        <v>4700</v>
      </c>
      <c r="G7" s="239">
        <v>4700</v>
      </c>
      <c r="H7" s="239">
        <v>4700</v>
      </c>
      <c r="I7" s="239">
        <v>4700</v>
      </c>
      <c r="J7" s="239">
        <v>5900</v>
      </c>
      <c r="K7" s="239">
        <v>4700</v>
      </c>
      <c r="L7" s="239">
        <v>4700</v>
      </c>
      <c r="M7" s="239">
        <v>4700</v>
      </c>
      <c r="N7" s="239">
        <v>4709</v>
      </c>
      <c r="O7" s="236">
        <f t="shared" si="0"/>
        <v>57609</v>
      </c>
      <c r="P7" s="240"/>
    </row>
    <row r="8" spans="1:16" s="241" customFormat="1" ht="24">
      <c r="A8" s="233" t="s">
        <v>139</v>
      </c>
      <c r="B8" s="586" t="s">
        <v>219</v>
      </c>
      <c r="C8" s="239"/>
      <c r="D8" s="239">
        <v>201390</v>
      </c>
      <c r="E8" s="239"/>
      <c r="F8" s="239">
        <v>400000</v>
      </c>
      <c r="G8" s="239">
        <v>500000</v>
      </c>
      <c r="H8" s="239">
        <v>400000</v>
      </c>
      <c r="I8" s="239">
        <v>500000</v>
      </c>
      <c r="J8" s="239"/>
      <c r="K8" s="239">
        <v>404500</v>
      </c>
      <c r="L8" s="239">
        <v>360000</v>
      </c>
      <c r="M8" s="239">
        <v>428463</v>
      </c>
      <c r="N8" s="239">
        <v>23782</v>
      </c>
      <c r="O8" s="236">
        <f t="shared" si="0"/>
        <v>3218135</v>
      </c>
      <c r="P8" s="240"/>
    </row>
    <row r="9" spans="1:16" s="241" customFormat="1" ht="15.75">
      <c r="A9" s="233" t="s">
        <v>172</v>
      </c>
      <c r="B9" s="586" t="s">
        <v>1</v>
      </c>
      <c r="C9" s="239">
        <v>64300</v>
      </c>
      <c r="D9" s="239">
        <v>54200</v>
      </c>
      <c r="E9" s="239">
        <v>64300</v>
      </c>
      <c r="F9" s="239">
        <v>54200</v>
      </c>
      <c r="G9" s="239">
        <v>55950</v>
      </c>
      <c r="H9" s="239">
        <v>54200</v>
      </c>
      <c r="I9" s="239">
        <v>64300</v>
      </c>
      <c r="J9" s="239">
        <v>55080</v>
      </c>
      <c r="K9" s="239">
        <v>64700</v>
      </c>
      <c r="L9" s="239">
        <v>54300</v>
      </c>
      <c r="M9" s="239">
        <v>61707</v>
      </c>
      <c r="N9" s="239">
        <v>64520</v>
      </c>
      <c r="O9" s="236">
        <f>SUM(C9:N9)</f>
        <v>711757</v>
      </c>
      <c r="P9" s="240"/>
    </row>
    <row r="10" spans="1:16" s="241" customFormat="1" ht="15.75">
      <c r="A10" s="233" t="s">
        <v>173</v>
      </c>
      <c r="B10" s="586" t="s">
        <v>263</v>
      </c>
      <c r="C10" s="239">
        <v>25280</v>
      </c>
      <c r="D10" s="239">
        <v>32280</v>
      </c>
      <c r="E10" s="239">
        <v>25280</v>
      </c>
      <c r="F10" s="239">
        <v>32280</v>
      </c>
      <c r="G10" s="239">
        <v>32280</v>
      </c>
      <c r="H10" s="239">
        <v>25280</v>
      </c>
      <c r="I10" s="239">
        <v>32545</v>
      </c>
      <c r="J10" s="239">
        <v>25280</v>
      </c>
      <c r="K10" s="239">
        <v>32280</v>
      </c>
      <c r="L10" s="239">
        <v>32280</v>
      </c>
      <c r="M10" s="239">
        <v>22280</v>
      </c>
      <c r="N10" s="239">
        <v>32287</v>
      </c>
      <c r="O10" s="236">
        <f t="shared" si="0"/>
        <v>349632</v>
      </c>
      <c r="P10" s="240"/>
    </row>
    <row r="11" spans="1:16" s="241" customFormat="1" ht="15.75">
      <c r="A11" s="233" t="s">
        <v>174</v>
      </c>
      <c r="B11" s="586" t="s">
        <v>264</v>
      </c>
      <c r="C11" s="239"/>
      <c r="D11" s="239"/>
      <c r="E11" s="239"/>
      <c r="F11" s="239"/>
      <c r="G11" s="239">
        <v>70000</v>
      </c>
      <c r="H11" s="239"/>
      <c r="I11" s="239"/>
      <c r="J11" s="239"/>
      <c r="K11" s="239">
        <v>86000</v>
      </c>
      <c r="L11" s="239"/>
      <c r="M11" s="239"/>
      <c r="N11" s="239"/>
      <c r="O11" s="236">
        <f t="shared" si="0"/>
        <v>156000</v>
      </c>
      <c r="P11" s="240"/>
    </row>
    <row r="12" spans="1:16" s="241" customFormat="1" ht="15.75">
      <c r="A12" s="233" t="s">
        <v>175</v>
      </c>
      <c r="B12" s="586" t="s">
        <v>265</v>
      </c>
      <c r="C12" s="239">
        <v>40</v>
      </c>
      <c r="D12" s="239">
        <v>40</v>
      </c>
      <c r="E12" s="239">
        <v>40</v>
      </c>
      <c r="F12" s="239">
        <v>40</v>
      </c>
      <c r="G12" s="239">
        <v>40</v>
      </c>
      <c r="H12" s="239">
        <v>40</v>
      </c>
      <c r="I12" s="239">
        <v>40</v>
      </c>
      <c r="J12" s="239">
        <v>40</v>
      </c>
      <c r="K12" s="239">
        <v>40</v>
      </c>
      <c r="L12" s="239">
        <v>1000</v>
      </c>
      <c r="M12" s="239">
        <v>40</v>
      </c>
      <c r="N12" s="239">
        <v>100</v>
      </c>
      <c r="O12" s="236">
        <f t="shared" si="0"/>
        <v>1500</v>
      </c>
      <c r="P12" s="240"/>
    </row>
    <row r="13" spans="1:16" s="241" customFormat="1" ht="15.75">
      <c r="A13" s="233" t="s">
        <v>176</v>
      </c>
      <c r="B13" s="586" t="s">
        <v>266</v>
      </c>
      <c r="C13" s="239">
        <v>400</v>
      </c>
      <c r="D13" s="239">
        <v>400</v>
      </c>
      <c r="E13" s="239">
        <v>500</v>
      </c>
      <c r="F13" s="239">
        <v>400</v>
      </c>
      <c r="G13" s="239">
        <v>500</v>
      </c>
      <c r="H13" s="239">
        <v>8793</v>
      </c>
      <c r="I13" s="239">
        <v>400</v>
      </c>
      <c r="J13" s="239">
        <v>400</v>
      </c>
      <c r="K13" s="239">
        <v>3500</v>
      </c>
      <c r="L13" s="239">
        <v>400</v>
      </c>
      <c r="M13" s="239">
        <v>8700</v>
      </c>
      <c r="N13" s="239">
        <v>2190</v>
      </c>
      <c r="O13" s="236">
        <f>SUM(C13:N13)</f>
        <v>26583</v>
      </c>
      <c r="P13" s="240"/>
    </row>
    <row r="14" spans="1:16" s="241" customFormat="1" ht="16.5" thickBot="1">
      <c r="A14" s="233" t="s">
        <v>177</v>
      </c>
      <c r="B14" s="238" t="s">
        <v>223</v>
      </c>
      <c r="C14" s="239">
        <v>279467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6">
        <f t="shared" si="0"/>
        <v>279467</v>
      </c>
      <c r="P14" s="240"/>
    </row>
    <row r="15" spans="1:16" s="237" customFormat="1" ht="20.25" customHeight="1" thickBot="1" thickTop="1">
      <c r="A15" s="233" t="s">
        <v>178</v>
      </c>
      <c r="B15" s="242" t="s">
        <v>261</v>
      </c>
      <c r="C15" s="243">
        <f aca="true" t="shared" si="1" ref="C15:N15">SUM(C6:C14)</f>
        <v>428427</v>
      </c>
      <c r="D15" s="243">
        <f t="shared" si="1"/>
        <v>347250</v>
      </c>
      <c r="E15" s="243">
        <f t="shared" si="1"/>
        <v>149060</v>
      </c>
      <c r="F15" s="243">
        <f t="shared" si="1"/>
        <v>545860</v>
      </c>
      <c r="G15" s="243">
        <f t="shared" si="1"/>
        <v>717710</v>
      </c>
      <c r="H15" s="243">
        <f t="shared" si="1"/>
        <v>547253</v>
      </c>
      <c r="I15" s="243">
        <f t="shared" si="1"/>
        <v>656225</v>
      </c>
      <c r="J15" s="243">
        <f t="shared" si="1"/>
        <v>140940</v>
      </c>
      <c r="K15" s="243">
        <f t="shared" si="1"/>
        <v>776143</v>
      </c>
      <c r="L15" s="243">
        <f t="shared" si="1"/>
        <v>506920</v>
      </c>
      <c r="M15" s="243">
        <f t="shared" si="1"/>
        <v>580130</v>
      </c>
      <c r="N15" s="243">
        <f t="shared" si="1"/>
        <v>306828</v>
      </c>
      <c r="O15" s="244">
        <f t="shared" si="0"/>
        <v>5702746</v>
      </c>
      <c r="P15" s="245"/>
    </row>
    <row r="16" spans="1:16" s="237" customFormat="1" ht="14.25" customHeight="1" thickTop="1">
      <c r="A16" s="233" t="s">
        <v>179</v>
      </c>
      <c r="B16" s="234" t="s">
        <v>445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6"/>
      <c r="P16" s="245"/>
    </row>
    <row r="17" spans="1:16" s="241" customFormat="1" ht="15.75">
      <c r="A17" s="233" t="s">
        <v>215</v>
      </c>
      <c r="B17" s="587" t="s">
        <v>237</v>
      </c>
      <c r="C17" s="239">
        <v>42000</v>
      </c>
      <c r="D17" s="239">
        <v>42000</v>
      </c>
      <c r="E17" s="239">
        <v>42000</v>
      </c>
      <c r="F17" s="239">
        <v>42000</v>
      </c>
      <c r="G17" s="239">
        <v>42000</v>
      </c>
      <c r="H17" s="239">
        <v>42000</v>
      </c>
      <c r="I17" s="239">
        <v>42000</v>
      </c>
      <c r="J17" s="239">
        <v>42000</v>
      </c>
      <c r="K17" s="239">
        <v>42000</v>
      </c>
      <c r="L17" s="239">
        <v>42000</v>
      </c>
      <c r="M17" s="239">
        <v>42000</v>
      </c>
      <c r="N17" s="239">
        <v>41912</v>
      </c>
      <c r="O17" s="236">
        <f t="shared" si="0"/>
        <v>503912</v>
      </c>
      <c r="P17" s="240"/>
    </row>
    <row r="18" spans="1:16" s="241" customFormat="1" ht="15.75">
      <c r="A18" s="233" t="s">
        <v>293</v>
      </c>
      <c r="B18" s="588" t="s">
        <v>42</v>
      </c>
      <c r="C18" s="239">
        <v>11830</v>
      </c>
      <c r="D18" s="239">
        <v>11830</v>
      </c>
      <c r="E18" s="239">
        <v>11830</v>
      </c>
      <c r="F18" s="239">
        <v>11830</v>
      </c>
      <c r="G18" s="239">
        <v>11830</v>
      </c>
      <c r="H18" s="239">
        <v>11830</v>
      </c>
      <c r="I18" s="239">
        <v>11830</v>
      </c>
      <c r="J18" s="239">
        <v>11830</v>
      </c>
      <c r="K18" s="239">
        <v>11830</v>
      </c>
      <c r="L18" s="239">
        <v>11830</v>
      </c>
      <c r="M18" s="239">
        <v>11830</v>
      </c>
      <c r="N18" s="239">
        <v>11859</v>
      </c>
      <c r="O18" s="236">
        <f t="shared" si="0"/>
        <v>141989</v>
      </c>
      <c r="P18" s="240"/>
    </row>
    <row r="19" spans="1:16" s="241" customFormat="1" ht="15.75">
      <c r="A19" s="233" t="s">
        <v>294</v>
      </c>
      <c r="B19" s="589" t="s">
        <v>239</v>
      </c>
      <c r="C19" s="239">
        <v>69430</v>
      </c>
      <c r="D19" s="239">
        <v>69430</v>
      </c>
      <c r="E19" s="239">
        <v>66430</v>
      </c>
      <c r="F19" s="239">
        <v>69430</v>
      </c>
      <c r="G19" s="239">
        <v>59430</v>
      </c>
      <c r="H19" s="239">
        <v>69430</v>
      </c>
      <c r="I19" s="239">
        <v>69430</v>
      </c>
      <c r="J19" s="239">
        <v>69430</v>
      </c>
      <c r="K19" s="239">
        <v>69430</v>
      </c>
      <c r="L19" s="239">
        <v>69430</v>
      </c>
      <c r="M19" s="239">
        <v>69430</v>
      </c>
      <c r="N19" s="239">
        <v>50024</v>
      </c>
      <c r="O19" s="236">
        <f t="shared" si="0"/>
        <v>800754</v>
      </c>
      <c r="P19" s="240"/>
    </row>
    <row r="20" spans="1:16" s="241" customFormat="1" ht="15.75">
      <c r="A20" s="233" t="s">
        <v>295</v>
      </c>
      <c r="B20" s="589" t="s">
        <v>116</v>
      </c>
      <c r="C20" s="239">
        <v>2910</v>
      </c>
      <c r="D20" s="239">
        <v>2910</v>
      </c>
      <c r="E20" s="239">
        <v>2910</v>
      </c>
      <c r="F20" s="239">
        <v>2910</v>
      </c>
      <c r="G20" s="239">
        <v>2910</v>
      </c>
      <c r="H20" s="239">
        <v>2910</v>
      </c>
      <c r="I20" s="239">
        <v>2910</v>
      </c>
      <c r="J20" s="239">
        <v>2910</v>
      </c>
      <c r="K20" s="239">
        <v>2910</v>
      </c>
      <c r="L20" s="239">
        <v>2910</v>
      </c>
      <c r="M20" s="239">
        <v>2910</v>
      </c>
      <c r="N20" s="239">
        <v>2990</v>
      </c>
      <c r="O20" s="236">
        <f t="shared" si="0"/>
        <v>35000</v>
      </c>
      <c r="P20" s="240"/>
    </row>
    <row r="21" spans="1:16" s="241" customFormat="1" ht="15.75">
      <c r="A21" s="233" t="s">
        <v>296</v>
      </c>
      <c r="B21" s="589" t="s">
        <v>117</v>
      </c>
      <c r="C21" s="239">
        <v>49560</v>
      </c>
      <c r="D21" s="239">
        <v>49560</v>
      </c>
      <c r="E21" s="239">
        <v>49560</v>
      </c>
      <c r="F21" s="239">
        <v>49560</v>
      </c>
      <c r="G21" s="239">
        <v>49560</v>
      </c>
      <c r="H21" s="239">
        <v>49560</v>
      </c>
      <c r="I21" s="239">
        <v>49560</v>
      </c>
      <c r="J21" s="239">
        <v>49560</v>
      </c>
      <c r="K21" s="239">
        <v>49560</v>
      </c>
      <c r="L21" s="239">
        <v>49560</v>
      </c>
      <c r="M21" s="239">
        <v>49560</v>
      </c>
      <c r="N21" s="239">
        <v>47582</v>
      </c>
      <c r="O21" s="236">
        <f t="shared" si="0"/>
        <v>592742</v>
      </c>
      <c r="P21" s="240"/>
    </row>
    <row r="22" spans="1:16" s="241" customFormat="1" ht="15.75">
      <c r="A22" s="233" t="s">
        <v>297</v>
      </c>
      <c r="B22" s="589" t="s">
        <v>112</v>
      </c>
      <c r="C22" s="239">
        <v>500</v>
      </c>
      <c r="D22" s="239"/>
      <c r="E22" s="239">
        <v>500</v>
      </c>
      <c r="F22" s="239"/>
      <c r="G22" s="239">
        <v>500</v>
      </c>
      <c r="H22" s="239"/>
      <c r="I22" s="239">
        <v>500</v>
      </c>
      <c r="J22" s="239"/>
      <c r="K22" s="239">
        <v>500</v>
      </c>
      <c r="L22" s="239"/>
      <c r="M22" s="239">
        <v>500</v>
      </c>
      <c r="N22" s="239"/>
      <c r="O22" s="236">
        <f t="shared" si="0"/>
        <v>3000</v>
      </c>
      <c r="P22" s="240"/>
    </row>
    <row r="23" spans="1:16" s="241" customFormat="1" ht="15.75">
      <c r="A23" s="233" t="s">
        <v>298</v>
      </c>
      <c r="B23" s="589" t="s">
        <v>113</v>
      </c>
      <c r="C23" s="239">
        <v>400000</v>
      </c>
      <c r="D23" s="239"/>
      <c r="E23" s="239">
        <v>400000</v>
      </c>
      <c r="F23" s="239">
        <v>361650</v>
      </c>
      <c r="G23" s="239">
        <v>218668</v>
      </c>
      <c r="H23" s="239">
        <v>523690</v>
      </c>
      <c r="I23" s="239">
        <v>300000</v>
      </c>
      <c r="J23" s="239">
        <v>114722</v>
      </c>
      <c r="K23" s="239">
        <v>310000</v>
      </c>
      <c r="L23" s="239">
        <v>500000</v>
      </c>
      <c r="M23" s="239">
        <v>30000</v>
      </c>
      <c r="N23" s="239">
        <v>21000</v>
      </c>
      <c r="O23" s="236">
        <f t="shared" si="0"/>
        <v>3179730</v>
      </c>
      <c r="P23" s="240"/>
    </row>
    <row r="24" spans="1:16" s="241" customFormat="1" ht="15.75">
      <c r="A24" s="233" t="s">
        <v>299</v>
      </c>
      <c r="B24" s="589" t="s">
        <v>114</v>
      </c>
      <c r="C24" s="239"/>
      <c r="D24" s="239">
        <v>78000</v>
      </c>
      <c r="E24" s="239"/>
      <c r="F24" s="239">
        <v>5000</v>
      </c>
      <c r="G24" s="239"/>
      <c r="H24" s="239">
        <v>79000</v>
      </c>
      <c r="I24" s="239">
        <v>5089</v>
      </c>
      <c r="J24" s="239"/>
      <c r="K24" s="239"/>
      <c r="L24" s="239">
        <v>5668</v>
      </c>
      <c r="M24" s="239"/>
      <c r="N24" s="239"/>
      <c r="O24" s="236">
        <f t="shared" si="0"/>
        <v>172757</v>
      </c>
      <c r="P24" s="240"/>
    </row>
    <row r="25" spans="1:16" s="241" customFormat="1" ht="16.5" thickBot="1">
      <c r="A25" s="590" t="s">
        <v>300</v>
      </c>
      <c r="B25" s="591" t="s">
        <v>273</v>
      </c>
      <c r="C25" s="592">
        <v>22740</v>
      </c>
      <c r="D25" s="592">
        <v>22740</v>
      </c>
      <c r="E25" s="592">
        <v>22740</v>
      </c>
      <c r="F25" s="592">
        <v>22740</v>
      </c>
      <c r="G25" s="592">
        <v>22740</v>
      </c>
      <c r="H25" s="592">
        <v>22740</v>
      </c>
      <c r="I25" s="592">
        <v>22740</v>
      </c>
      <c r="J25" s="592">
        <v>22740</v>
      </c>
      <c r="K25" s="592">
        <v>22740</v>
      </c>
      <c r="L25" s="592">
        <v>22740</v>
      </c>
      <c r="M25" s="592">
        <v>22704</v>
      </c>
      <c r="N25" s="592">
        <v>22758</v>
      </c>
      <c r="O25" s="236">
        <f t="shared" si="0"/>
        <v>272862</v>
      </c>
      <c r="P25" s="240"/>
    </row>
    <row r="26" spans="1:16" s="237" customFormat="1" ht="20.25" customHeight="1" thickBot="1" thickTop="1">
      <c r="A26" s="593" t="s">
        <v>300</v>
      </c>
      <c r="B26" s="594" t="s">
        <v>262</v>
      </c>
      <c r="C26" s="595">
        <f>SUM(C17:C25)</f>
        <v>598970</v>
      </c>
      <c r="D26" s="595">
        <f aca="true" t="shared" si="2" ref="D26:N26">SUM(D17:D25)</f>
        <v>276470</v>
      </c>
      <c r="E26" s="595">
        <f t="shared" si="2"/>
        <v>595970</v>
      </c>
      <c r="F26" s="595">
        <f t="shared" si="2"/>
        <v>565120</v>
      </c>
      <c r="G26" s="595">
        <f t="shared" si="2"/>
        <v>407638</v>
      </c>
      <c r="H26" s="595">
        <f t="shared" si="2"/>
        <v>801160</v>
      </c>
      <c r="I26" s="595">
        <f t="shared" si="2"/>
        <v>504059</v>
      </c>
      <c r="J26" s="595">
        <f t="shared" si="2"/>
        <v>313192</v>
      </c>
      <c r="K26" s="595">
        <f t="shared" si="2"/>
        <v>508970</v>
      </c>
      <c r="L26" s="595">
        <f t="shared" si="2"/>
        <v>704138</v>
      </c>
      <c r="M26" s="595">
        <f t="shared" si="2"/>
        <v>228934</v>
      </c>
      <c r="N26" s="595">
        <f t="shared" si="2"/>
        <v>198125</v>
      </c>
      <c r="O26" s="596">
        <f t="shared" si="0"/>
        <v>5702746</v>
      </c>
      <c r="P26" s="246"/>
    </row>
    <row r="27" spans="1:15" ht="16.5" thickTop="1">
      <c r="A27" s="247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7"/>
    </row>
    <row r="28" ht="15.75">
      <c r="A28" s="247"/>
    </row>
  </sheetData>
  <sheetProtection/>
  <mergeCells count="2">
    <mergeCell ref="A1:O1"/>
    <mergeCell ref="A2:O2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32"/>
  <sheetViews>
    <sheetView zoomScalePageLayoutView="0" workbookViewId="0" topLeftCell="A1">
      <selection activeCell="F58" sqref="F58"/>
    </sheetView>
  </sheetViews>
  <sheetFormatPr defaultColWidth="8.00390625" defaultRowHeight="12.75"/>
  <cols>
    <col min="1" max="1" width="5.625" style="165" customWidth="1"/>
    <col min="2" max="2" width="30.375" style="168" customWidth="1"/>
    <col min="3" max="3" width="14.875" style="168" hidden="1" customWidth="1"/>
    <col min="4" max="4" width="15.875" style="168" customWidth="1"/>
    <col min="5" max="5" width="15.25390625" style="168" customWidth="1"/>
    <col min="6" max="16384" width="8.00390625" style="168" customWidth="1"/>
  </cols>
  <sheetData>
    <row r="1" spans="1:10" ht="12.75" customHeight="1">
      <c r="A1" s="710"/>
      <c r="B1" s="710"/>
      <c r="C1" s="710"/>
      <c r="D1" s="710"/>
      <c r="E1" s="710"/>
      <c r="F1" s="167"/>
      <c r="G1" s="167"/>
      <c r="H1" s="167"/>
      <c r="I1" s="167"/>
      <c r="J1" s="167"/>
    </row>
    <row r="2" spans="1:10" ht="12.75">
      <c r="A2" s="711" t="s">
        <v>469</v>
      </c>
      <c r="B2" s="711"/>
      <c r="C2" s="711"/>
      <c r="D2" s="711"/>
      <c r="E2" s="711"/>
      <c r="F2" s="597"/>
      <c r="G2" s="597"/>
      <c r="H2" s="597"/>
      <c r="I2" s="597"/>
      <c r="J2" s="597"/>
    </row>
    <row r="3" spans="1:5" ht="12.75">
      <c r="A3" s="712" t="s">
        <v>68</v>
      </c>
      <c r="B3" s="713"/>
      <c r="C3" s="713"/>
      <c r="D3" s="713"/>
      <c r="E3" s="713"/>
    </row>
    <row r="4" spans="1:5" ht="12.75">
      <c r="A4" s="712" t="s">
        <v>69</v>
      </c>
      <c r="B4" s="712"/>
      <c r="C4" s="712"/>
      <c r="D4" s="712"/>
      <c r="E4" s="712"/>
    </row>
    <row r="5" spans="1:5" s="170" customFormat="1" ht="15.75" thickBot="1">
      <c r="A5" s="169"/>
      <c r="E5" s="196" t="s">
        <v>446</v>
      </c>
    </row>
    <row r="6" spans="1:5" s="174" customFormat="1" ht="63" customHeight="1" thickBot="1">
      <c r="A6" s="171" t="s">
        <v>171</v>
      </c>
      <c r="B6" s="172" t="s">
        <v>61</v>
      </c>
      <c r="C6" s="172" t="s">
        <v>62</v>
      </c>
      <c r="D6" s="172" t="s">
        <v>70</v>
      </c>
      <c r="E6" s="173" t="s">
        <v>71</v>
      </c>
    </row>
    <row r="7" spans="1:7" ht="18" customHeight="1">
      <c r="A7" s="598" t="s">
        <v>140</v>
      </c>
      <c r="B7" s="599" t="s">
        <v>72</v>
      </c>
      <c r="C7" s="599">
        <v>39000</v>
      </c>
      <c r="D7" s="600">
        <v>39750</v>
      </c>
      <c r="E7" s="601">
        <v>1750</v>
      </c>
      <c r="G7" s="178"/>
    </row>
    <row r="8" spans="1:7" ht="18" customHeight="1">
      <c r="A8" s="179" t="s">
        <v>141</v>
      </c>
      <c r="B8" s="180" t="s">
        <v>73</v>
      </c>
      <c r="C8" s="180">
        <v>76000</v>
      </c>
      <c r="D8" s="181">
        <v>48000</v>
      </c>
      <c r="E8" s="182">
        <v>14000</v>
      </c>
      <c r="G8" s="178"/>
    </row>
    <row r="9" spans="1:7" ht="30.75" customHeight="1">
      <c r="A9" s="179" t="s">
        <v>142</v>
      </c>
      <c r="B9" s="180" t="s">
        <v>292</v>
      </c>
      <c r="C9" s="180"/>
      <c r="D9" s="181">
        <v>55800</v>
      </c>
      <c r="E9" s="182">
        <v>2714</v>
      </c>
      <c r="G9" s="178"/>
    </row>
    <row r="10" spans="1:5" ht="18" customHeight="1" thickBot="1">
      <c r="A10" s="175"/>
      <c r="B10" s="176" t="s">
        <v>209</v>
      </c>
      <c r="C10" s="176">
        <f>SUM(C7:C8)</f>
        <v>115000</v>
      </c>
      <c r="D10" s="183">
        <f>SUM(D7:D9)</f>
        <v>143550</v>
      </c>
      <c r="E10" s="177">
        <f>SUM(E7:E9)</f>
        <v>18464</v>
      </c>
    </row>
    <row r="25" spans="1:3" ht="12.75">
      <c r="A25" s="200"/>
      <c r="B25" s="201"/>
      <c r="C25" s="201"/>
    </row>
    <row r="26" spans="1:3" ht="12.75">
      <c r="A26" s="200"/>
      <c r="B26" s="201"/>
      <c r="C26" s="201"/>
    </row>
    <row r="27" spans="1:3" ht="12.75">
      <c r="A27" s="200"/>
      <c r="B27" s="201"/>
      <c r="C27" s="201"/>
    </row>
    <row r="28" spans="1:3" ht="12.75">
      <c r="A28" s="200"/>
      <c r="B28" s="201"/>
      <c r="C28" s="201"/>
    </row>
    <row r="29" spans="1:3" ht="12.75">
      <c r="A29" s="200"/>
      <c r="B29" s="201"/>
      <c r="C29" s="201"/>
    </row>
    <row r="30" spans="1:3" ht="12.75">
      <c r="A30" s="200"/>
      <c r="B30" s="201"/>
      <c r="C30" s="201"/>
    </row>
    <row r="31" spans="1:3" ht="12.75">
      <c r="A31" s="200"/>
      <c r="B31" s="201"/>
      <c r="C31" s="201"/>
    </row>
    <row r="32" spans="1:4" ht="12.75">
      <c r="A32" s="200"/>
      <c r="B32" s="201"/>
      <c r="C32" s="201"/>
      <c r="D32" s="201"/>
    </row>
  </sheetData>
  <sheetProtection/>
  <mergeCells count="4">
    <mergeCell ref="A1:E1"/>
    <mergeCell ref="A2:E2"/>
    <mergeCell ref="A3:E3"/>
    <mergeCell ref="A4:E4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zoomScalePageLayoutView="0" workbookViewId="0" topLeftCell="A1">
      <selection activeCell="F58" sqref="F58"/>
    </sheetView>
  </sheetViews>
  <sheetFormatPr defaultColWidth="8.00390625" defaultRowHeight="12.75"/>
  <cols>
    <col min="1" max="1" width="5.625" style="165" customWidth="1"/>
    <col min="2" max="2" width="33.375" style="168" customWidth="1"/>
    <col min="3" max="3" width="14.875" style="168" hidden="1" customWidth="1"/>
    <col min="4" max="4" width="31.75390625" style="168" customWidth="1"/>
    <col min="5" max="16384" width="8.00390625" style="168" customWidth="1"/>
  </cols>
  <sheetData>
    <row r="1" spans="1:9" ht="12.75" customHeight="1">
      <c r="A1" s="710"/>
      <c r="B1" s="710"/>
      <c r="C1" s="710"/>
      <c r="D1" s="710"/>
      <c r="E1" s="167"/>
      <c r="F1" s="167"/>
      <c r="G1" s="167"/>
      <c r="H1" s="167"/>
      <c r="I1" s="167"/>
    </row>
    <row r="2" spans="1:9" ht="12.75">
      <c r="A2" s="711" t="s">
        <v>470</v>
      </c>
      <c r="B2" s="711"/>
      <c r="C2" s="711"/>
      <c r="D2" s="711"/>
      <c r="E2" s="597"/>
      <c r="F2" s="597"/>
      <c r="G2" s="597"/>
      <c r="H2" s="597"/>
      <c r="I2" s="597"/>
    </row>
    <row r="3" spans="1:4" ht="12.75">
      <c r="A3" s="712" t="s">
        <v>60</v>
      </c>
      <c r="B3" s="713"/>
      <c r="C3" s="713"/>
      <c r="D3" s="713"/>
    </row>
    <row r="4" spans="1:4" ht="12.75">
      <c r="A4" s="712"/>
      <c r="B4" s="712"/>
      <c r="C4" s="712"/>
      <c r="D4" s="712"/>
    </row>
    <row r="5" spans="1:5" s="170" customFormat="1" ht="15.75" thickBot="1">
      <c r="A5" s="169"/>
      <c r="E5" s="170" t="s">
        <v>446</v>
      </c>
    </row>
    <row r="6" spans="1:4" s="174" customFormat="1" ht="63" customHeight="1" thickBot="1">
      <c r="A6" s="171" t="s">
        <v>171</v>
      </c>
      <c r="B6" s="172" t="s">
        <v>61</v>
      </c>
      <c r="C6" s="172" t="s">
        <v>62</v>
      </c>
      <c r="D6" s="173" t="s">
        <v>63</v>
      </c>
    </row>
    <row r="7" spans="1:4" ht="26.25" customHeight="1">
      <c r="A7" s="598" t="s">
        <v>140</v>
      </c>
      <c r="B7" s="599" t="s">
        <v>64</v>
      </c>
      <c r="C7" s="599"/>
      <c r="D7" s="601">
        <v>7915</v>
      </c>
    </row>
    <row r="8" spans="1:4" ht="26.25" customHeight="1">
      <c r="A8" s="179" t="s">
        <v>65</v>
      </c>
      <c r="B8" s="180" t="s">
        <v>66</v>
      </c>
      <c r="C8" s="180"/>
      <c r="D8" s="182">
        <v>100</v>
      </c>
    </row>
    <row r="9" spans="1:4" ht="18" customHeight="1" thickBot="1">
      <c r="A9" s="175"/>
      <c r="B9" s="176" t="s">
        <v>209</v>
      </c>
      <c r="C9" s="176" t="e">
        <f>SUM(#REF!)</f>
        <v>#REF!</v>
      </c>
      <c r="D9" s="177">
        <f>SUM(D7:D8)</f>
        <v>8015</v>
      </c>
    </row>
    <row r="25" spans="1:3" ht="12.75">
      <c r="A25" s="200"/>
      <c r="B25" s="201"/>
      <c r="C25" s="201"/>
    </row>
    <row r="26" spans="1:3" ht="12.75">
      <c r="A26" s="200"/>
      <c r="B26" s="201"/>
      <c r="C26" s="201"/>
    </row>
    <row r="27" spans="1:3" ht="12.75">
      <c r="A27" s="200"/>
      <c r="B27" s="201"/>
      <c r="C27" s="201"/>
    </row>
    <row r="28" spans="1:3" ht="12.75">
      <c r="A28" s="200"/>
      <c r="B28" s="201"/>
      <c r="C28" s="201"/>
    </row>
    <row r="29" spans="1:3" ht="12.75">
      <c r="A29" s="200"/>
      <c r="B29" s="201"/>
      <c r="C29" s="201"/>
    </row>
    <row r="30" spans="1:3" ht="12.75">
      <c r="A30" s="200"/>
      <c r="B30" s="201"/>
      <c r="C30" s="201"/>
    </row>
    <row r="31" spans="1:3" ht="12.75">
      <c r="A31" s="200"/>
      <c r="B31" s="201"/>
      <c r="C31" s="201"/>
    </row>
    <row r="32" spans="1:4" ht="12.75">
      <c r="A32" s="200"/>
      <c r="B32" s="201"/>
      <c r="C32" s="201"/>
      <c r="D32" s="201"/>
    </row>
  </sheetData>
  <sheetProtection/>
  <mergeCells count="4">
    <mergeCell ref="A1:D1"/>
    <mergeCell ref="A2:D2"/>
    <mergeCell ref="A3:D3"/>
    <mergeCell ref="A4:D4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3">
      <selection activeCell="E10" sqref="E10"/>
    </sheetView>
  </sheetViews>
  <sheetFormatPr defaultColWidth="9.00390625" defaultRowHeight="12.75"/>
  <cols>
    <col min="1" max="1" width="32.00390625" style="564" customWidth="1"/>
    <col min="2" max="2" width="0.37109375" style="564" hidden="1" customWidth="1"/>
    <col min="3" max="3" width="9.125" style="564" hidden="1" customWidth="1"/>
    <col min="4" max="4" width="15.875" style="564" customWidth="1"/>
    <col min="5" max="5" width="17.25390625" style="564" customWidth="1"/>
    <col min="6" max="16384" width="9.125" style="564" customWidth="1"/>
  </cols>
  <sheetData>
    <row r="1" spans="1:5" ht="12.75" customHeight="1">
      <c r="A1" s="735" t="s">
        <v>447</v>
      </c>
      <c r="B1" s="736"/>
      <c r="C1" s="736"/>
      <c r="D1" s="736"/>
      <c r="E1" s="736"/>
    </row>
    <row r="2" spans="1:10" ht="39.75" customHeight="1">
      <c r="A2" s="735" t="s">
        <v>74</v>
      </c>
      <c r="B2" s="735"/>
      <c r="C2" s="735"/>
      <c r="D2" s="735"/>
      <c r="E2" s="735"/>
      <c r="F2" s="579"/>
      <c r="G2" s="579"/>
      <c r="H2" s="579"/>
      <c r="I2" s="579"/>
      <c r="J2" s="579"/>
    </row>
    <row r="3" ht="13.5" thickBot="1">
      <c r="E3" s="603" t="s">
        <v>446</v>
      </c>
    </row>
    <row r="4" spans="1:5" ht="53.25" customHeight="1">
      <c r="A4" s="737" t="s">
        <v>143</v>
      </c>
      <c r="B4" s="738"/>
      <c r="C4" s="738"/>
      <c r="D4" s="604" t="s">
        <v>0</v>
      </c>
      <c r="E4" s="605"/>
    </row>
    <row r="5" spans="1:5" ht="12.75">
      <c r="A5" s="739" t="s">
        <v>41</v>
      </c>
      <c r="B5" s="740"/>
      <c r="C5" s="740"/>
      <c r="D5" s="606"/>
      <c r="E5" s="607"/>
    </row>
    <row r="6" spans="1:5" ht="18" customHeight="1">
      <c r="A6" s="729" t="s">
        <v>75</v>
      </c>
      <c r="B6" s="730"/>
      <c r="C6" s="730"/>
      <c r="D6" s="608">
        <v>1</v>
      </c>
      <c r="E6" s="361">
        <v>709757</v>
      </c>
    </row>
    <row r="7" spans="1:5" ht="19.5" customHeight="1">
      <c r="A7" s="729" t="s">
        <v>76</v>
      </c>
      <c r="B7" s="730"/>
      <c r="C7" s="730"/>
      <c r="D7" s="606">
        <v>2</v>
      </c>
      <c r="E7" s="361">
        <f>'[1]5.1 Önkormányzat bevétele (2)'!C28</f>
        <v>39000</v>
      </c>
    </row>
    <row r="8" spans="1:5" ht="22.5" customHeight="1">
      <c r="A8" s="729" t="s">
        <v>77</v>
      </c>
      <c r="B8" s="730"/>
      <c r="C8" s="730"/>
      <c r="D8" s="606">
        <v>3</v>
      </c>
      <c r="E8" s="361">
        <v>1600</v>
      </c>
    </row>
    <row r="9" spans="1:5" ht="63.75" customHeight="1">
      <c r="A9" s="731" t="s">
        <v>78</v>
      </c>
      <c r="B9" s="732"/>
      <c r="C9" s="732"/>
      <c r="D9" s="610">
        <v>4</v>
      </c>
      <c r="E9" s="361">
        <v>156000</v>
      </c>
    </row>
    <row r="10" spans="1:5" ht="12.75" customHeight="1">
      <c r="A10" s="733" t="s">
        <v>79</v>
      </c>
      <c r="B10" s="734"/>
      <c r="C10" s="734"/>
      <c r="D10" s="610">
        <v>5</v>
      </c>
      <c r="E10" s="612">
        <f>E6+E7+E8+E9</f>
        <v>906357</v>
      </c>
    </row>
    <row r="11" spans="1:5" ht="38.25">
      <c r="A11" s="611" t="s">
        <v>80</v>
      </c>
      <c r="B11" s="613"/>
      <c r="C11" s="613"/>
      <c r="D11" s="610">
        <v>7</v>
      </c>
      <c r="E11" s="612">
        <f>E12+E13</f>
        <v>0</v>
      </c>
    </row>
    <row r="12" spans="1:5" ht="12.75">
      <c r="A12" s="614" t="s">
        <v>81</v>
      </c>
      <c r="B12" s="613"/>
      <c r="C12" s="613"/>
      <c r="D12" s="610">
        <v>8</v>
      </c>
      <c r="E12" s="361"/>
    </row>
    <row r="13" spans="1:5" ht="25.5">
      <c r="A13" s="609" t="s">
        <v>82</v>
      </c>
      <c r="B13" s="613"/>
      <c r="C13" s="613"/>
      <c r="D13" s="610">
        <v>9</v>
      </c>
      <c r="E13" s="361"/>
    </row>
    <row r="14" spans="1:5" ht="26.25" thickBot="1">
      <c r="A14" s="615" t="s">
        <v>83</v>
      </c>
      <c r="B14" s="616"/>
      <c r="C14" s="616"/>
      <c r="D14" s="617">
        <v>10</v>
      </c>
      <c r="E14" s="618">
        <f>E11/E10</f>
        <v>0</v>
      </c>
    </row>
    <row r="15" ht="12.75">
      <c r="D15" s="619"/>
    </row>
    <row r="16" spans="4:5" ht="12.75">
      <c r="D16" s="619"/>
      <c r="E16" s="620"/>
    </row>
    <row r="17" ht="12.75">
      <c r="D17" s="619"/>
    </row>
    <row r="18" ht="12.75">
      <c r="D18" s="619"/>
    </row>
    <row r="19" ht="12.75">
      <c r="D19" s="619"/>
    </row>
    <row r="20" ht="12.75">
      <c r="D20" s="619"/>
    </row>
    <row r="21" ht="12.75">
      <c r="D21" s="619"/>
    </row>
    <row r="22" ht="12.75">
      <c r="D22" s="619"/>
    </row>
    <row r="23" ht="12.75">
      <c r="D23" s="619"/>
    </row>
    <row r="24" ht="12.75">
      <c r="D24" s="619"/>
    </row>
    <row r="26" spans="1:3" ht="12.75">
      <c r="A26" s="577"/>
      <c r="B26" s="577"/>
      <c r="C26" s="577"/>
    </row>
    <row r="27" spans="1:3" ht="12.75">
      <c r="A27" s="577"/>
      <c r="B27" s="577"/>
      <c r="C27" s="577"/>
    </row>
    <row r="28" spans="1:3" ht="12.75">
      <c r="A28" s="577"/>
      <c r="B28" s="577"/>
      <c r="C28" s="577"/>
    </row>
    <row r="29" spans="1:3" ht="12.75">
      <c r="A29" s="577"/>
      <c r="B29" s="577"/>
      <c r="C29" s="577"/>
    </row>
    <row r="30" spans="1:3" ht="12.75">
      <c r="A30" s="577"/>
      <c r="B30" s="577"/>
      <c r="C30" s="577"/>
    </row>
    <row r="31" spans="1:3" ht="12.75">
      <c r="A31" s="577"/>
      <c r="B31" s="577"/>
      <c r="C31" s="577"/>
    </row>
    <row r="32" spans="1:3" ht="12.75">
      <c r="A32" s="577"/>
      <c r="B32" s="577"/>
      <c r="C32" s="577"/>
    </row>
    <row r="33" spans="1:4" ht="12.75">
      <c r="A33" s="577"/>
      <c r="B33" s="577"/>
      <c r="C33" s="577"/>
      <c r="D33" s="577"/>
    </row>
  </sheetData>
  <sheetProtection/>
  <mergeCells count="9">
    <mergeCell ref="A8:C8"/>
    <mergeCell ref="A9:C9"/>
    <mergeCell ref="A10:C10"/>
    <mergeCell ref="A1:E1"/>
    <mergeCell ref="A2:E2"/>
    <mergeCell ref="A4:C4"/>
    <mergeCell ref="A5:C5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zoomScalePageLayoutView="0" workbookViewId="0" topLeftCell="A1">
      <selection activeCell="F58" sqref="F58"/>
    </sheetView>
  </sheetViews>
  <sheetFormatPr defaultColWidth="9.00390625" defaultRowHeight="12.75"/>
  <cols>
    <col min="1" max="1" width="4.125" style="78" customWidth="1"/>
    <col min="2" max="2" width="53.375" style="78" customWidth="1"/>
    <col min="3" max="4" width="14.625" style="78" customWidth="1"/>
    <col min="5" max="5" width="11.00390625" style="78" customWidth="1"/>
    <col min="6" max="16384" width="9.125" style="78" customWidth="1"/>
  </cols>
  <sheetData>
    <row r="1" spans="1:4" ht="12.75">
      <c r="A1" s="77"/>
      <c r="B1" s="636" t="s">
        <v>332</v>
      </c>
      <c r="C1" s="636"/>
      <c r="D1" s="250"/>
    </row>
    <row r="2" spans="1:4" ht="25.5" customHeight="1" thickBot="1">
      <c r="A2" s="77"/>
      <c r="B2" s="637" t="s">
        <v>339</v>
      </c>
      <c r="C2" s="637"/>
      <c r="D2" s="251" t="s">
        <v>46</v>
      </c>
    </row>
    <row r="3" spans="1:4" ht="27.75" customHeight="1">
      <c r="A3" s="79" t="s">
        <v>6</v>
      </c>
      <c r="B3" s="80" t="s">
        <v>186</v>
      </c>
      <c r="C3" s="412" t="s">
        <v>337</v>
      </c>
      <c r="D3" s="93" t="s">
        <v>340</v>
      </c>
    </row>
    <row r="4" spans="1:4" ht="12" customHeight="1">
      <c r="A4" s="81"/>
      <c r="B4" s="82" t="s">
        <v>7</v>
      </c>
      <c r="C4" s="413"/>
      <c r="D4" s="94"/>
    </row>
    <row r="5" spans="1:4" ht="12" customHeight="1">
      <c r="A5" s="83" t="s">
        <v>140</v>
      </c>
      <c r="B5" s="84" t="s">
        <v>8</v>
      </c>
      <c r="C5" s="414">
        <f>C6+C7+C8+C9+C10+C11+C12+C13+C14</f>
        <v>4733032</v>
      </c>
      <c r="D5" s="95">
        <f>D6+D7+D8+D9+D10+D11+D12+D13+D14</f>
        <v>4758372</v>
      </c>
    </row>
    <row r="6" spans="1:4" ht="12" customHeight="1">
      <c r="A6" s="83"/>
      <c r="B6" s="85" t="s">
        <v>9</v>
      </c>
      <c r="C6" s="249">
        <f>'5.2 Önkormányzat kiadása (4)'!C5</f>
        <v>93604</v>
      </c>
      <c r="D6" s="253">
        <f>'5.2 Önkormányzat kiadása (4)'!D5</f>
        <v>93604</v>
      </c>
    </row>
    <row r="7" spans="1:4" ht="12" customHeight="1">
      <c r="A7" s="638"/>
      <c r="B7" s="85" t="s">
        <v>10</v>
      </c>
      <c r="C7" s="211">
        <f>'5.2 Önkormányzat kiadása (4)'!C6</f>
        <v>26934</v>
      </c>
      <c r="D7" s="96">
        <f>'5.2 Önkormányzat kiadása (4)'!D6</f>
        <v>26934</v>
      </c>
    </row>
    <row r="8" spans="1:4" ht="12" customHeight="1">
      <c r="A8" s="638"/>
      <c r="B8" s="85" t="s">
        <v>11</v>
      </c>
      <c r="C8" s="211">
        <f>'5.2 Önkormányzat kiadása (4)'!C28</f>
        <v>403700</v>
      </c>
      <c r="D8" s="96">
        <f>'5.2 Önkormányzat kiadása (4)'!D28</f>
        <v>403700</v>
      </c>
    </row>
    <row r="9" spans="1:4" ht="12" customHeight="1">
      <c r="A9" s="638"/>
      <c r="B9" s="85" t="s">
        <v>18</v>
      </c>
      <c r="C9" s="211">
        <f>'5.2 Önkormányzat kiadása (4)'!C38</f>
        <v>35000</v>
      </c>
      <c r="D9" s="96">
        <f>'5.2 Önkormányzat kiadása (4)'!D38</f>
        <v>35000</v>
      </c>
    </row>
    <row r="10" spans="1:4" ht="12" customHeight="1">
      <c r="A10" s="638"/>
      <c r="B10" s="85" t="s">
        <v>20</v>
      </c>
      <c r="C10" s="211">
        <f>'5.2 Önkormányzat kiadása (4)'!C67</f>
        <v>592742</v>
      </c>
      <c r="D10" s="96">
        <f>'5.2 Önkormányzat kiadása (4)'!D67</f>
        <v>592742</v>
      </c>
    </row>
    <row r="11" spans="1:4" ht="12" customHeight="1">
      <c r="A11" s="638"/>
      <c r="B11" s="85" t="s">
        <v>21</v>
      </c>
      <c r="C11" s="211">
        <f>'5.2 Önkormányzat kiadása (4)'!C74</f>
        <v>3000</v>
      </c>
      <c r="D11" s="96">
        <f>'5.2 Önkormányzat kiadása (4)'!D74</f>
        <v>3000</v>
      </c>
    </row>
    <row r="12" spans="1:4" ht="12" customHeight="1">
      <c r="A12" s="638"/>
      <c r="B12" s="85" t="s">
        <v>22</v>
      </c>
      <c r="C12" s="211">
        <f>'5.2 Önkormányzat kiadása (4)'!C70</f>
        <v>3138910</v>
      </c>
      <c r="D12" s="96">
        <f>'5.2 Önkormányzat kiadása (4)'!D70</f>
        <v>3164250</v>
      </c>
    </row>
    <row r="13" spans="1:4" ht="12" customHeight="1">
      <c r="A13" s="638"/>
      <c r="B13" s="85" t="s">
        <v>23</v>
      </c>
      <c r="C13" s="211">
        <f>'5.2 Önkormányzat kiadása (4)'!C71</f>
        <v>166280</v>
      </c>
      <c r="D13" s="96">
        <f>'5.2 Önkormányzat kiadása (4)'!D71</f>
        <v>166280</v>
      </c>
    </row>
    <row r="14" spans="1:4" ht="12" customHeight="1">
      <c r="A14" s="81"/>
      <c r="B14" s="85" t="s">
        <v>323</v>
      </c>
      <c r="C14" s="211">
        <f>'5.2 Önkormányzat kiadása (4)'!C76+'5.2 Önkormányzat kiadása (4)'!C77</f>
        <v>272862</v>
      </c>
      <c r="D14" s="96">
        <f>'5.2 Önkormányzat kiadása (4)'!D76+'5.2 Önkormányzat kiadása (4)'!D77</f>
        <v>272862</v>
      </c>
    </row>
    <row r="15" spans="1:4" ht="12" customHeight="1">
      <c r="A15" s="83" t="s">
        <v>141</v>
      </c>
      <c r="B15" s="84" t="s">
        <v>12</v>
      </c>
      <c r="C15" s="415">
        <f>C16+C17+C18+C19</f>
        <v>380549</v>
      </c>
      <c r="D15" s="97">
        <f>D16+D17+D18+D19</f>
        <v>380549</v>
      </c>
    </row>
    <row r="16" spans="1:4" ht="12" customHeight="1">
      <c r="A16" s="638"/>
      <c r="B16" s="85" t="s">
        <v>13</v>
      </c>
      <c r="C16" s="416">
        <f>'4.Intézményi kiadások (2)'!B13</f>
        <v>242755</v>
      </c>
      <c r="D16" s="98">
        <f>'4.Intézményi kiadások (2)'!C13</f>
        <v>242755</v>
      </c>
    </row>
    <row r="17" spans="1:4" ht="12" customHeight="1">
      <c r="A17" s="638"/>
      <c r="B17" s="85" t="s">
        <v>14</v>
      </c>
      <c r="C17" s="416">
        <f>'4.Intézményi kiadások (2)'!D13</f>
        <v>69634</v>
      </c>
      <c r="D17" s="98">
        <f>'4.Intézményi kiadások (2)'!F13</f>
        <v>69634</v>
      </c>
    </row>
    <row r="18" spans="1:4" ht="11.25" customHeight="1">
      <c r="A18" s="638"/>
      <c r="B18" s="85" t="s">
        <v>15</v>
      </c>
      <c r="C18" s="416">
        <f>'4.Intézményi kiadások (2)'!G13</f>
        <v>68160</v>
      </c>
      <c r="D18" s="98">
        <f>'4.Intézményi kiadások (2)'!H13</f>
        <v>68160</v>
      </c>
    </row>
    <row r="19" spans="1:4" ht="11.25" customHeight="1">
      <c r="A19" s="81"/>
      <c r="B19" s="85" t="s">
        <v>271</v>
      </c>
      <c r="C19" s="416">
        <f>'4.Intézményi kiadások (2)'!I13</f>
        <v>0</v>
      </c>
      <c r="D19" s="98">
        <f>'4.Intézményi kiadások (2)'!J13</f>
        <v>0</v>
      </c>
    </row>
    <row r="20" spans="1:4" ht="12" customHeight="1">
      <c r="A20" s="83" t="s">
        <v>142</v>
      </c>
      <c r="B20" s="84" t="s">
        <v>16</v>
      </c>
      <c r="C20" s="417">
        <f>C21+C22+C23+C24+C25</f>
        <v>563825</v>
      </c>
      <c r="D20" s="99">
        <f>D21+D22+D23+D24+D25</f>
        <v>563825</v>
      </c>
    </row>
    <row r="21" spans="1:5" ht="12" customHeight="1">
      <c r="A21" s="638" t="s">
        <v>17</v>
      </c>
      <c r="B21" s="85" t="s">
        <v>13</v>
      </c>
      <c r="C21" s="416">
        <f>'4.Intézményi kiadások (2)'!B12</f>
        <v>167553</v>
      </c>
      <c r="D21" s="98">
        <f>'4.Intézményi kiadások (2)'!C12</f>
        <v>167553</v>
      </c>
      <c r="E21" s="86"/>
    </row>
    <row r="22" spans="1:4" ht="12" customHeight="1">
      <c r="A22" s="638"/>
      <c r="B22" s="85" t="s">
        <v>14</v>
      </c>
      <c r="C22" s="416">
        <f>'4.Intézményi kiadások (2)'!D12</f>
        <v>45421</v>
      </c>
      <c r="D22" s="98">
        <f>'4.Intézményi kiadások (2)'!F12</f>
        <v>45421</v>
      </c>
    </row>
    <row r="23" spans="1:4" ht="12" customHeight="1">
      <c r="A23" s="638"/>
      <c r="B23" s="85" t="s">
        <v>15</v>
      </c>
      <c r="C23" s="416">
        <f>'4.Intézményi kiadások (2)'!G12</f>
        <v>328894</v>
      </c>
      <c r="D23" s="98">
        <f>'4.Intézményi kiadások (2)'!H12</f>
        <v>328894</v>
      </c>
    </row>
    <row r="24" spans="1:4" ht="12" customHeight="1">
      <c r="A24" s="638"/>
      <c r="B24" s="85" t="s">
        <v>24</v>
      </c>
      <c r="C24" s="416">
        <f>'4.Intézményi kiadások (2)'!B24</f>
        <v>15480</v>
      </c>
      <c r="D24" s="98">
        <f>'4.Intézményi kiadások (2)'!C24</f>
        <v>15480</v>
      </c>
    </row>
    <row r="25" spans="1:4" ht="12" customHeight="1">
      <c r="A25" s="81"/>
      <c r="B25" s="85" t="s">
        <v>23</v>
      </c>
      <c r="C25" s="416">
        <f>'4.Intézményi kiadások (2)'!D24</f>
        <v>6477</v>
      </c>
      <c r="D25" s="98">
        <f>'4.Intézményi kiadások (2)'!F24</f>
        <v>6477</v>
      </c>
    </row>
    <row r="26" spans="1:6" ht="12" customHeight="1">
      <c r="A26" s="87"/>
      <c r="B26" s="88" t="s">
        <v>19</v>
      </c>
      <c r="C26" s="418">
        <f>C27+C28+C29+C30+C31+C32+C33+C34+C35</f>
        <v>5677406</v>
      </c>
      <c r="D26" s="100">
        <f>D27+D28+D29+D30+D31+D32+D33+D34+D35</f>
        <v>5702746</v>
      </c>
      <c r="E26" s="89"/>
      <c r="F26" s="89"/>
    </row>
    <row r="27" spans="1:4" ht="12" customHeight="1">
      <c r="A27" s="81"/>
      <c r="B27" s="85" t="s">
        <v>13</v>
      </c>
      <c r="C27" s="211">
        <f aca="true" t="shared" si="0" ref="C27:D29">C6+C16+C21</f>
        <v>503912</v>
      </c>
      <c r="D27" s="96">
        <f t="shared" si="0"/>
        <v>503912</v>
      </c>
    </row>
    <row r="28" spans="1:6" ht="12" customHeight="1">
      <c r="A28" s="638"/>
      <c r="B28" s="85" t="s">
        <v>14</v>
      </c>
      <c r="C28" s="211">
        <f t="shared" si="0"/>
        <v>141989</v>
      </c>
      <c r="D28" s="96">
        <f t="shared" si="0"/>
        <v>141989</v>
      </c>
      <c r="F28" s="89"/>
    </row>
    <row r="29" spans="1:6" ht="12" customHeight="1">
      <c r="A29" s="638"/>
      <c r="B29" s="85" t="s">
        <v>15</v>
      </c>
      <c r="C29" s="211">
        <f t="shared" si="0"/>
        <v>800754</v>
      </c>
      <c r="D29" s="96">
        <f t="shared" si="0"/>
        <v>800754</v>
      </c>
      <c r="F29" s="89"/>
    </row>
    <row r="30" spans="1:6" ht="12" customHeight="1">
      <c r="A30" s="638"/>
      <c r="B30" s="85" t="s">
        <v>18</v>
      </c>
      <c r="C30" s="211">
        <f>C9</f>
        <v>35000</v>
      </c>
      <c r="D30" s="96">
        <f>D9</f>
        <v>35000</v>
      </c>
      <c r="F30" s="89"/>
    </row>
    <row r="31" spans="1:6" ht="12" customHeight="1">
      <c r="A31" s="638"/>
      <c r="B31" s="85" t="s">
        <v>20</v>
      </c>
      <c r="C31" s="211">
        <f>C19+C10</f>
        <v>592742</v>
      </c>
      <c r="D31" s="96">
        <f>D19+D10</f>
        <v>592742</v>
      </c>
      <c r="F31" s="89"/>
    </row>
    <row r="32" spans="1:6" ht="12" customHeight="1">
      <c r="A32" s="638"/>
      <c r="B32" s="85" t="s">
        <v>21</v>
      </c>
      <c r="C32" s="211">
        <f>C11</f>
        <v>3000</v>
      </c>
      <c r="D32" s="96">
        <f>D11</f>
        <v>3000</v>
      </c>
      <c r="F32" s="89"/>
    </row>
    <row r="33" spans="1:6" ht="12" customHeight="1">
      <c r="A33" s="638"/>
      <c r="B33" s="85" t="s">
        <v>22</v>
      </c>
      <c r="C33" s="211">
        <f>C12+C24</f>
        <v>3154390</v>
      </c>
      <c r="D33" s="96">
        <f>D12+D24</f>
        <v>3179730</v>
      </c>
      <c r="F33" s="89"/>
    </row>
    <row r="34" spans="1:6" ht="12" customHeight="1">
      <c r="A34" s="638"/>
      <c r="B34" s="85" t="s">
        <v>23</v>
      </c>
      <c r="C34" s="211">
        <f>C13+C25</f>
        <v>172757</v>
      </c>
      <c r="D34" s="96">
        <f>D13+D25</f>
        <v>172757</v>
      </c>
      <c r="F34" s="89"/>
    </row>
    <row r="35" spans="1:6" ht="12" customHeight="1" thickBot="1">
      <c r="A35" s="639"/>
      <c r="B35" s="367" t="s">
        <v>323</v>
      </c>
      <c r="C35" s="368">
        <f>C14</f>
        <v>272862</v>
      </c>
      <c r="D35" s="369">
        <f>D14</f>
        <v>272862</v>
      </c>
      <c r="E35" s="166"/>
      <c r="F35" s="89"/>
    </row>
    <row r="36" spans="3:4" ht="12.75">
      <c r="C36" s="90"/>
      <c r="D36" s="90"/>
    </row>
    <row r="37" spans="3:4" ht="12.75">
      <c r="C37" s="90"/>
      <c r="D37" s="90"/>
    </row>
    <row r="38" spans="3:5" ht="12.75">
      <c r="C38" s="90"/>
      <c r="D38" s="90"/>
      <c r="E38" s="90"/>
    </row>
  </sheetData>
  <sheetProtection/>
  <mergeCells count="6">
    <mergeCell ref="B1:C1"/>
    <mergeCell ref="B2:C2"/>
    <mergeCell ref="A28:A35"/>
    <mergeCell ref="A21:A24"/>
    <mergeCell ref="A7:A13"/>
    <mergeCell ref="A16:A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4">
      <selection activeCell="F58" sqref="F58"/>
    </sheetView>
  </sheetViews>
  <sheetFormatPr defaultColWidth="9.00390625" defaultRowHeight="12.75"/>
  <cols>
    <col min="1" max="1" width="18.75390625" style="564" customWidth="1"/>
    <col min="2" max="2" width="20.375" style="564" customWidth="1"/>
    <col min="3" max="3" width="19.875" style="564" customWidth="1"/>
    <col min="4" max="4" width="16.875" style="564" customWidth="1"/>
    <col min="5" max="5" width="20.25390625" style="564" customWidth="1"/>
    <col min="6" max="6" width="19.875" style="564" customWidth="1"/>
    <col min="7" max="16384" width="9.125" style="564" customWidth="1"/>
  </cols>
  <sheetData>
    <row r="1" spans="1:7" ht="17.25" customHeight="1">
      <c r="A1" s="735" t="s">
        <v>448</v>
      </c>
      <c r="B1" s="736"/>
      <c r="C1" s="736"/>
      <c r="D1" s="736"/>
      <c r="E1" s="736"/>
      <c r="F1" s="736"/>
      <c r="G1" s="736"/>
    </row>
    <row r="2" spans="1:15" ht="16.5" customHeight="1" thickBot="1">
      <c r="A2" s="735" t="s">
        <v>449</v>
      </c>
      <c r="B2" s="736"/>
      <c r="C2" s="736"/>
      <c r="D2" s="736"/>
      <c r="E2" s="736"/>
      <c r="F2" s="736"/>
      <c r="G2" s="736"/>
      <c r="H2" s="602"/>
      <c r="I2" s="602"/>
      <c r="J2" s="602"/>
      <c r="K2" s="602"/>
      <c r="L2" s="602"/>
      <c r="M2" s="602"/>
      <c r="N2" s="602"/>
      <c r="O2" s="602"/>
    </row>
    <row r="3" spans="1:6" ht="44.25" customHeight="1" thickBot="1">
      <c r="A3" s="621" t="s">
        <v>84</v>
      </c>
      <c r="B3" s="622" t="s">
        <v>85</v>
      </c>
      <c r="C3" s="623" t="s">
        <v>86</v>
      </c>
      <c r="D3" s="623" t="s">
        <v>87</v>
      </c>
      <c r="E3" s="622" t="s">
        <v>88</v>
      </c>
      <c r="F3" s="624" t="s">
        <v>89</v>
      </c>
    </row>
    <row r="4" spans="1:6" ht="44.25" customHeight="1" thickBot="1">
      <c r="A4" s="625" t="s">
        <v>267</v>
      </c>
      <c r="B4" s="625" t="s">
        <v>268</v>
      </c>
      <c r="C4" s="362"/>
      <c r="D4" s="362"/>
      <c r="E4" s="626" t="s">
        <v>450</v>
      </c>
      <c r="F4" s="362">
        <v>8335</v>
      </c>
    </row>
    <row r="5" spans="1:6" ht="45.75" customHeight="1" thickBot="1">
      <c r="A5" s="626" t="s">
        <v>90</v>
      </c>
      <c r="B5" s="626" t="s">
        <v>91</v>
      </c>
      <c r="C5" s="626"/>
      <c r="D5" s="626"/>
      <c r="E5" s="626" t="s">
        <v>450</v>
      </c>
      <c r="F5" s="363">
        <v>24917</v>
      </c>
    </row>
    <row r="6" spans="1:6" ht="42.75" customHeight="1" thickBot="1">
      <c r="A6" s="626" t="s">
        <v>230</v>
      </c>
      <c r="B6" s="626" t="s">
        <v>92</v>
      </c>
      <c r="C6" s="626"/>
      <c r="D6" s="626"/>
      <c r="E6" s="626" t="s">
        <v>450</v>
      </c>
      <c r="F6" s="363">
        <v>68772</v>
      </c>
    </row>
    <row r="7" spans="1:6" ht="42.75" customHeight="1" thickBot="1">
      <c r="A7" s="362" t="s">
        <v>286</v>
      </c>
      <c r="B7" s="626" t="s">
        <v>91</v>
      </c>
      <c r="C7" s="626"/>
      <c r="D7" s="626"/>
      <c r="E7" s="362" t="s">
        <v>451</v>
      </c>
      <c r="F7" s="363">
        <v>17468</v>
      </c>
    </row>
    <row r="8" spans="1:6" ht="37.5" customHeight="1" thickBot="1">
      <c r="A8" s="626" t="s">
        <v>8</v>
      </c>
      <c r="B8" s="626" t="s">
        <v>67</v>
      </c>
      <c r="C8" s="626"/>
      <c r="D8" s="626"/>
      <c r="E8" s="626" t="s">
        <v>450</v>
      </c>
      <c r="F8" s="363">
        <v>4500</v>
      </c>
    </row>
    <row r="9" spans="1:6" ht="39.75" customHeight="1" thickBot="1">
      <c r="A9" s="626" t="s">
        <v>8</v>
      </c>
      <c r="B9" s="626" t="s">
        <v>93</v>
      </c>
      <c r="C9" s="626"/>
      <c r="D9" s="626"/>
      <c r="E9" s="362" t="s">
        <v>451</v>
      </c>
      <c r="F9" s="363">
        <v>9000</v>
      </c>
    </row>
    <row r="10" spans="1:6" ht="43.5" customHeight="1" thickBot="1">
      <c r="A10" s="626" t="s">
        <v>8</v>
      </c>
      <c r="B10" s="626" t="s">
        <v>94</v>
      </c>
      <c r="C10" s="626"/>
      <c r="D10" s="626"/>
      <c r="E10" s="626" t="s">
        <v>450</v>
      </c>
      <c r="F10" s="363">
        <v>1500</v>
      </c>
    </row>
    <row r="11" spans="1:6" ht="40.5" customHeight="1" thickBot="1">
      <c r="A11" s="626" t="s">
        <v>8</v>
      </c>
      <c r="B11" s="626" t="s">
        <v>58</v>
      </c>
      <c r="C11" s="626"/>
      <c r="D11" s="626"/>
      <c r="E11" s="626" t="s">
        <v>450</v>
      </c>
      <c r="F11" s="363">
        <v>600</v>
      </c>
    </row>
    <row r="12" spans="1:6" ht="40.5" customHeight="1" thickBot="1">
      <c r="A12" s="626" t="s">
        <v>95</v>
      </c>
      <c r="B12" s="626" t="s">
        <v>96</v>
      </c>
      <c r="C12" s="626"/>
      <c r="D12" s="626"/>
      <c r="E12" s="362" t="s">
        <v>451</v>
      </c>
      <c r="F12" s="363">
        <v>27000</v>
      </c>
    </row>
    <row r="13" spans="1:6" ht="33" customHeight="1" thickBot="1">
      <c r="A13" s="626" t="s">
        <v>8</v>
      </c>
      <c r="B13" s="626"/>
      <c r="C13" s="626" t="s">
        <v>97</v>
      </c>
      <c r="D13" s="626">
        <v>6000</v>
      </c>
      <c r="E13" s="626"/>
      <c r="F13" s="363"/>
    </row>
    <row r="14" spans="1:6" ht="33" customHeight="1" thickBot="1">
      <c r="A14" s="626" t="s">
        <v>8</v>
      </c>
      <c r="B14" s="626"/>
      <c r="C14" s="626" t="s">
        <v>98</v>
      </c>
      <c r="D14" s="626">
        <v>18400</v>
      </c>
      <c r="E14" s="626"/>
      <c r="F14" s="363"/>
    </row>
    <row r="15" spans="1:6" ht="29.25" customHeight="1" thickBot="1">
      <c r="A15" s="627" t="s">
        <v>180</v>
      </c>
      <c r="B15" s="626"/>
      <c r="C15" s="626"/>
      <c r="D15" s="628">
        <f>SUM(D13:D14)</f>
        <v>24400</v>
      </c>
      <c r="E15" s="626"/>
      <c r="F15" s="629">
        <f>SUM(F4:F14)</f>
        <v>162092</v>
      </c>
    </row>
    <row r="16" ht="12.75">
      <c r="F16" s="571"/>
    </row>
    <row r="17" ht="12.75">
      <c r="F17" s="571"/>
    </row>
    <row r="18" ht="12.75">
      <c r="F18" s="571"/>
    </row>
    <row r="28" spans="1:3" ht="12.75">
      <c r="A28" s="577"/>
      <c r="B28" s="577"/>
      <c r="C28" s="577"/>
    </row>
    <row r="29" spans="1:3" ht="12.75">
      <c r="A29" s="577"/>
      <c r="B29" s="577"/>
      <c r="C29" s="577"/>
    </row>
    <row r="30" spans="1:3" ht="12.75">
      <c r="A30" s="577"/>
      <c r="B30" s="577"/>
      <c r="C30" s="577"/>
    </row>
    <row r="31" spans="1:3" ht="12.75">
      <c r="A31" s="577"/>
      <c r="B31" s="577"/>
      <c r="C31" s="577"/>
    </row>
    <row r="32" spans="1:3" ht="12.75">
      <c r="A32" s="577"/>
      <c r="B32" s="577"/>
      <c r="C32" s="577"/>
    </row>
    <row r="33" spans="1:3" ht="12.75">
      <c r="A33" s="577"/>
      <c r="B33" s="577"/>
      <c r="C33" s="577"/>
    </row>
    <row r="34" spans="1:3" ht="12.75">
      <c r="A34" s="577"/>
      <c r="B34" s="577"/>
      <c r="C34" s="577"/>
    </row>
    <row r="35" spans="1:4" ht="12.75">
      <c r="A35" s="577"/>
      <c r="B35" s="577"/>
      <c r="C35" s="577"/>
      <c r="D35" s="577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F58" sqref="F58"/>
    </sheetView>
  </sheetViews>
  <sheetFormatPr defaultColWidth="8.00390625" defaultRowHeight="12.75"/>
  <cols>
    <col min="1" max="1" width="8.00390625" style="52" customWidth="1"/>
    <col min="2" max="2" width="64.25390625" style="52" customWidth="1"/>
    <col min="3" max="3" width="11.375" style="52" customWidth="1"/>
    <col min="4" max="4" width="11.875" style="52" customWidth="1"/>
    <col min="5" max="5" width="11.375" style="52" customWidth="1"/>
    <col min="6" max="6" width="13.875" style="52" customWidth="1"/>
    <col min="7" max="7" width="11.375" style="52" customWidth="1"/>
    <col min="8" max="16384" width="8.00390625" style="52" customWidth="1"/>
  </cols>
  <sheetData>
    <row r="1" spans="1:3" ht="15">
      <c r="A1" s="74"/>
      <c r="B1" s="744" t="s">
        <v>321</v>
      </c>
      <c r="C1" s="744"/>
    </row>
    <row r="2" spans="1:3" ht="15">
      <c r="A2" s="74"/>
      <c r="B2" s="745" t="s">
        <v>452</v>
      </c>
      <c r="C2" s="745"/>
    </row>
    <row r="3" spans="1:4" ht="16.5" thickBot="1">
      <c r="A3" s="74"/>
      <c r="B3" s="66"/>
      <c r="C3" s="75"/>
      <c r="D3" s="364" t="s">
        <v>46</v>
      </c>
    </row>
    <row r="4" spans="1:7" s="53" customFormat="1" ht="38.25">
      <c r="A4" s="217" t="s">
        <v>0</v>
      </c>
      <c r="B4" s="218" t="s">
        <v>143</v>
      </c>
      <c r="C4" s="424" t="s">
        <v>337</v>
      </c>
      <c r="D4" s="425" t="s">
        <v>343</v>
      </c>
      <c r="E4" s="52"/>
      <c r="F4" s="52"/>
      <c r="G4" s="52"/>
    </row>
    <row r="5" spans="1:4" ht="15">
      <c r="A5" s="219"/>
      <c r="B5" s="220" t="s">
        <v>222</v>
      </c>
      <c r="C5" s="426">
        <v>3400</v>
      </c>
      <c r="D5" s="426">
        <v>3400</v>
      </c>
    </row>
    <row r="6" spans="1:4" ht="15">
      <c r="A6" s="219"/>
      <c r="B6" s="76" t="s">
        <v>1</v>
      </c>
      <c r="C6" s="426">
        <v>400</v>
      </c>
      <c r="D6" s="426">
        <v>400</v>
      </c>
    </row>
    <row r="7" spans="1:4" s="54" customFormat="1" ht="28.5" customHeight="1">
      <c r="A7" s="742" t="s">
        <v>453</v>
      </c>
      <c r="B7" s="743"/>
      <c r="C7" s="223">
        <f>C5+C6</f>
        <v>3800</v>
      </c>
      <c r="D7" s="223">
        <f>D5+D6</f>
        <v>3800</v>
      </c>
    </row>
    <row r="8" spans="1:4" s="55" customFormat="1" ht="28.5" customHeight="1">
      <c r="A8" s="221"/>
      <c r="B8" s="222" t="s">
        <v>3</v>
      </c>
      <c r="C8" s="427">
        <v>376513</v>
      </c>
      <c r="D8" s="427">
        <v>376513</v>
      </c>
    </row>
    <row r="9" spans="1:4" s="55" customFormat="1" ht="28.5" customHeight="1">
      <c r="A9" s="630"/>
      <c r="B9" s="631" t="s">
        <v>454</v>
      </c>
      <c r="C9" s="632">
        <v>236</v>
      </c>
      <c r="D9" s="632">
        <v>236</v>
      </c>
    </row>
    <row r="10" spans="1:4" s="55" customFormat="1" ht="28.5" customHeight="1">
      <c r="A10" s="746" t="s">
        <v>223</v>
      </c>
      <c r="B10" s="747"/>
      <c r="C10" s="632">
        <f>SUM(C8:C9)</f>
        <v>376749</v>
      </c>
      <c r="D10" s="632">
        <f>SUM(D8:D9)</f>
        <v>376749</v>
      </c>
    </row>
    <row r="11" spans="1:4" s="55" customFormat="1" ht="17.25" customHeight="1" thickBot="1">
      <c r="A11" s="224"/>
      <c r="B11" s="225" t="s">
        <v>236</v>
      </c>
      <c r="C11" s="226">
        <f>C7+C10</f>
        <v>380549</v>
      </c>
      <c r="D11" s="226">
        <f>D7+D10</f>
        <v>380549</v>
      </c>
    </row>
    <row r="13" spans="1:3" s="53" customFormat="1" ht="48.75" customHeight="1">
      <c r="A13" s="741"/>
      <c r="B13" s="741"/>
      <c r="C13" s="56"/>
    </row>
    <row r="14" ht="12.75">
      <c r="F14" s="55"/>
    </row>
    <row r="21" ht="12.75" customHeight="1"/>
    <row r="23" spans="1:3" ht="12.75">
      <c r="A23" s="199"/>
      <c r="B23" s="199"/>
      <c r="C23" s="199"/>
    </row>
    <row r="24" spans="1:3" ht="12.75">
      <c r="A24" s="199"/>
      <c r="B24" s="199"/>
      <c r="C24" s="199"/>
    </row>
    <row r="25" spans="1:3" ht="12.75">
      <c r="A25" s="199"/>
      <c r="B25" s="199"/>
      <c r="C25" s="199"/>
    </row>
    <row r="26" spans="1:3" ht="12.75">
      <c r="A26" s="199"/>
      <c r="B26" s="199"/>
      <c r="C26" s="199"/>
    </row>
    <row r="27" spans="1:3" ht="12.75">
      <c r="A27" s="199"/>
      <c r="B27" s="199"/>
      <c r="C27" s="199"/>
    </row>
    <row r="28" spans="1:3" ht="12.75">
      <c r="A28" s="199"/>
      <c r="B28" s="199"/>
      <c r="C28" s="199"/>
    </row>
    <row r="29" spans="1:3" ht="12.75">
      <c r="A29" s="199"/>
      <c r="B29" s="199"/>
      <c r="C29" s="199"/>
    </row>
    <row r="30" spans="1:4" ht="12.75">
      <c r="A30" s="199"/>
      <c r="B30" s="199"/>
      <c r="C30" s="199"/>
      <c r="D30" s="199"/>
    </row>
  </sheetData>
  <sheetProtection/>
  <mergeCells count="5">
    <mergeCell ref="A13:B13"/>
    <mergeCell ref="A7:B7"/>
    <mergeCell ref="B1:C1"/>
    <mergeCell ref="B2:C2"/>
    <mergeCell ref="A10:B10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92" r:id="rId1"/>
  <headerFooter alignWithMargins="0">
    <oddHeader>&amp;R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R33"/>
  <sheetViews>
    <sheetView zoomScaleSheetLayoutView="100" zoomScalePageLayoutView="0" workbookViewId="0" topLeftCell="A4">
      <selection activeCell="F58" sqref="F58"/>
    </sheetView>
  </sheetViews>
  <sheetFormatPr defaultColWidth="9.00390625" defaultRowHeight="12.75"/>
  <cols>
    <col min="1" max="1" width="9.125" style="1" customWidth="1"/>
    <col min="2" max="23" width="2.75390625" style="1" customWidth="1"/>
    <col min="24" max="24" width="2.125" style="1" customWidth="1"/>
    <col min="25" max="27" width="2.75390625" style="1" hidden="1" customWidth="1"/>
    <col min="28" max="28" width="0.12890625" style="1" customWidth="1"/>
    <col min="29" max="29" width="2.75390625" style="1" hidden="1" customWidth="1"/>
    <col min="30" max="30" width="13.75390625" style="1" customWidth="1"/>
    <col min="31" max="31" width="16.375" style="1" customWidth="1"/>
    <col min="32" max="39" width="2.75390625" style="1" customWidth="1"/>
    <col min="40" max="16384" width="9.125" style="1" customWidth="1"/>
  </cols>
  <sheetData>
    <row r="1" spans="2:30" ht="12.75">
      <c r="B1" s="653" t="s">
        <v>322</v>
      </c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</row>
    <row r="2" spans="1:30" ht="25.5" customHeight="1">
      <c r="A2" s="2"/>
      <c r="B2" s="654" t="s">
        <v>455</v>
      </c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</row>
    <row r="3" spans="1:31" ht="15.75" customHeight="1">
      <c r="A3" s="7"/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757"/>
      <c r="AC3" s="757"/>
      <c r="AD3" s="757"/>
      <c r="AE3" s="365" t="s">
        <v>46</v>
      </c>
    </row>
    <row r="4" spans="1:31" ht="41.25" customHeight="1">
      <c r="A4" s="6"/>
      <c r="B4" s="758" t="s">
        <v>143</v>
      </c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760" t="s">
        <v>456</v>
      </c>
      <c r="AC4" s="759"/>
      <c r="AD4" s="759"/>
      <c r="AE4" s="428" t="s">
        <v>345</v>
      </c>
    </row>
    <row r="5" spans="1:31" ht="19.5" customHeight="1">
      <c r="A5" s="5">
        <v>1</v>
      </c>
      <c r="B5" s="756" t="s">
        <v>183</v>
      </c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259">
        <v>236181</v>
      </c>
      <c r="AC5" s="259">
        <v>236181</v>
      </c>
      <c r="AD5" s="259">
        <v>242755</v>
      </c>
      <c r="AE5" s="259">
        <v>242755</v>
      </c>
    </row>
    <row r="6" spans="1:44" s="4" customFormat="1" ht="19.5" customHeight="1">
      <c r="A6" s="5">
        <v>2</v>
      </c>
      <c r="B6" s="750" t="s">
        <v>118</v>
      </c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50"/>
      <c r="X6" s="750"/>
      <c r="Y6" s="750"/>
      <c r="Z6" s="750"/>
      <c r="AA6" s="750"/>
      <c r="AB6" s="259">
        <v>67878</v>
      </c>
      <c r="AC6" s="259">
        <v>67878</v>
      </c>
      <c r="AD6" s="259">
        <v>69634</v>
      </c>
      <c r="AE6" s="259">
        <v>69634</v>
      </c>
      <c r="AN6" s="184"/>
      <c r="AO6" s="184"/>
      <c r="AP6" s="184"/>
      <c r="AQ6" s="184"/>
      <c r="AR6" s="184"/>
    </row>
    <row r="7" spans="1:44" ht="19.5" customHeight="1">
      <c r="A7" s="5">
        <v>3</v>
      </c>
      <c r="B7" s="749" t="s">
        <v>119</v>
      </c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49"/>
      <c r="R7" s="749"/>
      <c r="S7" s="749"/>
      <c r="T7" s="749"/>
      <c r="U7" s="749"/>
      <c r="V7" s="749"/>
      <c r="W7" s="749"/>
      <c r="X7" s="749"/>
      <c r="Y7" s="749"/>
      <c r="Z7" s="749"/>
      <c r="AA7" s="749"/>
      <c r="AB7" s="6">
        <v>1000</v>
      </c>
      <c r="AC7" s="6">
        <v>1000</v>
      </c>
      <c r="AD7" s="6">
        <v>600</v>
      </c>
      <c r="AE7" s="6">
        <v>600</v>
      </c>
      <c r="AN7" s="655"/>
      <c r="AO7" s="655"/>
      <c r="AP7" s="655"/>
      <c r="AQ7" s="655"/>
      <c r="AR7" s="2"/>
    </row>
    <row r="8" spans="1:44" ht="19.5" customHeight="1">
      <c r="A8" s="5">
        <v>4</v>
      </c>
      <c r="B8" s="749" t="s">
        <v>120</v>
      </c>
      <c r="C8" s="749"/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49"/>
      <c r="S8" s="749"/>
      <c r="T8" s="749"/>
      <c r="U8" s="749"/>
      <c r="V8" s="749"/>
      <c r="W8" s="749"/>
      <c r="X8" s="749"/>
      <c r="Y8" s="749"/>
      <c r="Z8" s="749"/>
      <c r="AA8" s="749"/>
      <c r="AB8" s="6">
        <v>7000</v>
      </c>
      <c r="AC8" s="6">
        <v>7000</v>
      </c>
      <c r="AD8" s="6">
        <v>7000</v>
      </c>
      <c r="AE8" s="6">
        <v>7000</v>
      </c>
      <c r="AN8" s="2"/>
      <c r="AO8" s="2"/>
      <c r="AP8" s="2"/>
      <c r="AQ8" s="2"/>
      <c r="AR8" s="2"/>
    </row>
    <row r="9" spans="1:31" ht="19.5" customHeight="1">
      <c r="A9" s="5">
        <v>5</v>
      </c>
      <c r="B9" s="750" t="s">
        <v>5</v>
      </c>
      <c r="C9" s="750"/>
      <c r="D9" s="750"/>
      <c r="E9" s="750"/>
      <c r="F9" s="750"/>
      <c r="G9" s="750"/>
      <c r="H9" s="750"/>
      <c r="I9" s="750"/>
      <c r="J9" s="750"/>
      <c r="K9" s="750"/>
      <c r="L9" s="750"/>
      <c r="M9" s="750"/>
      <c r="N9" s="750"/>
      <c r="O9" s="750"/>
      <c r="P9" s="750"/>
      <c r="Q9" s="750"/>
      <c r="R9" s="750"/>
      <c r="S9" s="750"/>
      <c r="T9" s="750"/>
      <c r="U9" s="750"/>
      <c r="V9" s="750"/>
      <c r="W9" s="750"/>
      <c r="X9" s="750"/>
      <c r="Y9" s="750"/>
      <c r="Z9" s="750"/>
      <c r="AA9" s="750"/>
      <c r="AB9" s="343">
        <f>AB7+AB8</f>
        <v>8000</v>
      </c>
      <c r="AC9" s="343">
        <f>AC7+AC8</f>
        <v>8000</v>
      </c>
      <c r="AD9" s="343">
        <f>AD7+AD8</f>
        <v>7600</v>
      </c>
      <c r="AE9" s="343">
        <f>AE7+AE8</f>
        <v>7600</v>
      </c>
    </row>
    <row r="10" spans="1:31" ht="19.5" customHeight="1">
      <c r="A10" s="5">
        <v>6</v>
      </c>
      <c r="B10" s="749" t="s">
        <v>121</v>
      </c>
      <c r="C10" s="749"/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  <c r="O10" s="749"/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6">
        <v>3200</v>
      </c>
      <c r="AC10" s="6">
        <v>5000</v>
      </c>
      <c r="AD10" s="6">
        <v>6500</v>
      </c>
      <c r="AE10" s="6">
        <v>6500</v>
      </c>
    </row>
    <row r="11" spans="1:31" ht="19.5" customHeight="1">
      <c r="A11" s="5">
        <v>7</v>
      </c>
      <c r="B11" s="754" t="s">
        <v>244</v>
      </c>
      <c r="C11" s="749"/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49"/>
      <c r="R11" s="749"/>
      <c r="S11" s="749"/>
      <c r="T11" s="749"/>
      <c r="U11" s="749"/>
      <c r="V11" s="749"/>
      <c r="W11" s="749"/>
      <c r="X11" s="749"/>
      <c r="Y11" s="749"/>
      <c r="Z11" s="749"/>
      <c r="AA11" s="755"/>
      <c r="AB11" s="6">
        <v>3137</v>
      </c>
      <c r="AC11" s="6">
        <v>3137</v>
      </c>
      <c r="AD11" s="6">
        <v>3200</v>
      </c>
      <c r="AE11" s="6">
        <v>3200</v>
      </c>
    </row>
    <row r="12" spans="1:31" ht="19.5" customHeight="1">
      <c r="A12" s="5">
        <v>8</v>
      </c>
      <c r="B12" s="750" t="s">
        <v>274</v>
      </c>
      <c r="C12" s="750"/>
      <c r="D12" s="750"/>
      <c r="E12" s="750"/>
      <c r="F12" s="750"/>
      <c r="G12" s="750"/>
      <c r="H12" s="750"/>
      <c r="I12" s="750"/>
      <c r="J12" s="750"/>
      <c r="K12" s="750"/>
      <c r="L12" s="750"/>
      <c r="M12" s="750"/>
      <c r="N12" s="750"/>
      <c r="O12" s="750"/>
      <c r="P12" s="750"/>
      <c r="Q12" s="750"/>
      <c r="R12" s="750"/>
      <c r="S12" s="750"/>
      <c r="T12" s="750"/>
      <c r="U12" s="750"/>
      <c r="V12" s="750"/>
      <c r="W12" s="750"/>
      <c r="X12" s="750"/>
      <c r="Y12" s="750"/>
      <c r="Z12" s="750"/>
      <c r="AA12" s="750"/>
      <c r="AB12" s="259">
        <f>AB10+AB11</f>
        <v>6337</v>
      </c>
      <c r="AC12" s="259">
        <f>AC10+AC11</f>
        <v>8137</v>
      </c>
      <c r="AD12" s="259">
        <f>AD10+AD11</f>
        <v>9700</v>
      </c>
      <c r="AE12" s="259">
        <f>AE10+AE11</f>
        <v>9700</v>
      </c>
    </row>
    <row r="13" spans="1:31" ht="19.5" customHeight="1">
      <c r="A13" s="5">
        <v>9</v>
      </c>
      <c r="B13" s="749" t="s">
        <v>122</v>
      </c>
      <c r="C13" s="749"/>
      <c r="D13" s="749"/>
      <c r="E13" s="749"/>
      <c r="F13" s="749"/>
      <c r="G13" s="749"/>
      <c r="H13" s="749"/>
      <c r="I13" s="749"/>
      <c r="J13" s="749"/>
      <c r="K13" s="749"/>
      <c r="L13" s="749"/>
      <c r="M13" s="749"/>
      <c r="N13" s="749"/>
      <c r="O13" s="749"/>
      <c r="P13" s="749"/>
      <c r="Q13" s="749"/>
      <c r="R13" s="749"/>
      <c r="S13" s="749"/>
      <c r="T13" s="749"/>
      <c r="U13" s="749"/>
      <c r="V13" s="749"/>
      <c r="W13" s="749"/>
      <c r="X13" s="749"/>
      <c r="Y13" s="749"/>
      <c r="Z13" s="749"/>
      <c r="AA13" s="749"/>
      <c r="AB13" s="6">
        <v>8000</v>
      </c>
      <c r="AC13" s="6">
        <v>8000</v>
      </c>
      <c r="AD13" s="6">
        <v>7000</v>
      </c>
      <c r="AE13" s="6">
        <v>7000</v>
      </c>
    </row>
    <row r="14" spans="1:31" ht="19.5" customHeight="1">
      <c r="A14" s="5">
        <v>10</v>
      </c>
      <c r="B14" s="749" t="s">
        <v>124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49"/>
      <c r="P14" s="749"/>
      <c r="Q14" s="749"/>
      <c r="R14" s="749"/>
      <c r="S14" s="749"/>
      <c r="T14" s="749"/>
      <c r="U14" s="749"/>
      <c r="V14" s="749"/>
      <c r="W14" s="749"/>
      <c r="X14" s="749"/>
      <c r="Y14" s="749"/>
      <c r="Z14" s="749"/>
      <c r="AA14" s="749"/>
      <c r="AB14" s="6">
        <v>1300</v>
      </c>
      <c r="AC14" s="6">
        <v>1300</v>
      </c>
      <c r="AD14" s="6">
        <v>1000</v>
      </c>
      <c r="AE14" s="6">
        <v>1000</v>
      </c>
    </row>
    <row r="15" spans="1:31" ht="19.5" customHeight="1">
      <c r="A15" s="5">
        <v>11</v>
      </c>
      <c r="B15" s="749" t="s">
        <v>125</v>
      </c>
      <c r="C15" s="749"/>
      <c r="D15" s="749"/>
      <c r="E15" s="749"/>
      <c r="F15" s="749"/>
      <c r="G15" s="749"/>
      <c r="H15" s="749"/>
      <c r="I15" s="749"/>
      <c r="J15" s="749"/>
      <c r="K15" s="749"/>
      <c r="L15" s="749"/>
      <c r="M15" s="749"/>
      <c r="N15" s="749"/>
      <c r="O15" s="749"/>
      <c r="P15" s="749"/>
      <c r="Q15" s="749"/>
      <c r="R15" s="749"/>
      <c r="S15" s="749"/>
      <c r="T15" s="749"/>
      <c r="U15" s="749"/>
      <c r="V15" s="749"/>
      <c r="W15" s="749"/>
      <c r="X15" s="749"/>
      <c r="Y15" s="749"/>
      <c r="Z15" s="749"/>
      <c r="AA15" s="749"/>
      <c r="AB15" s="6">
        <v>1500</v>
      </c>
      <c r="AC15" s="6">
        <v>1500</v>
      </c>
      <c r="AD15" s="6">
        <v>1500</v>
      </c>
      <c r="AE15" s="6">
        <v>1500</v>
      </c>
    </row>
    <row r="16" spans="1:31" ht="19.5" customHeight="1">
      <c r="A16" s="5">
        <v>12</v>
      </c>
      <c r="B16" s="751" t="s">
        <v>126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751"/>
      <c r="P16" s="751"/>
      <c r="Q16" s="751"/>
      <c r="R16" s="751"/>
      <c r="S16" s="751"/>
      <c r="T16" s="751"/>
      <c r="U16" s="751"/>
      <c r="V16" s="751"/>
      <c r="W16" s="751"/>
      <c r="X16" s="751"/>
      <c r="Y16" s="751"/>
      <c r="Z16" s="751"/>
      <c r="AA16" s="751"/>
      <c r="AB16" s="6">
        <v>3000</v>
      </c>
      <c r="AC16" s="6">
        <v>3000</v>
      </c>
      <c r="AD16" s="6">
        <v>1800</v>
      </c>
      <c r="AE16" s="6">
        <v>1800</v>
      </c>
    </row>
    <row r="17" spans="1:31" ht="19.5" customHeight="1">
      <c r="A17" s="5">
        <v>13</v>
      </c>
      <c r="B17" s="752" t="s">
        <v>245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751"/>
      <c r="P17" s="751"/>
      <c r="Q17" s="751"/>
      <c r="R17" s="751"/>
      <c r="S17" s="751"/>
      <c r="T17" s="751"/>
      <c r="U17" s="751"/>
      <c r="V17" s="751"/>
      <c r="W17" s="751"/>
      <c r="X17" s="751"/>
      <c r="Y17" s="751"/>
      <c r="Z17" s="751"/>
      <c r="AA17" s="753"/>
      <c r="AB17" s="6">
        <v>8000</v>
      </c>
      <c r="AC17" s="6">
        <v>8000</v>
      </c>
      <c r="AD17" s="6">
        <v>8000</v>
      </c>
      <c r="AE17" s="6">
        <v>8000</v>
      </c>
    </row>
    <row r="18" spans="1:31" ht="19.5" customHeight="1">
      <c r="A18" s="5">
        <v>14</v>
      </c>
      <c r="B18" s="749" t="s">
        <v>128</v>
      </c>
      <c r="C18" s="749"/>
      <c r="D18" s="749"/>
      <c r="E18" s="749"/>
      <c r="F18" s="749"/>
      <c r="G18" s="749"/>
      <c r="H18" s="749"/>
      <c r="I18" s="749"/>
      <c r="J18" s="749"/>
      <c r="K18" s="749"/>
      <c r="L18" s="749"/>
      <c r="M18" s="749"/>
      <c r="N18" s="749"/>
      <c r="O18" s="749"/>
      <c r="P18" s="749"/>
      <c r="Q18" s="749"/>
      <c r="R18" s="749"/>
      <c r="S18" s="749"/>
      <c r="T18" s="749"/>
      <c r="U18" s="749"/>
      <c r="V18" s="749"/>
      <c r="W18" s="749"/>
      <c r="X18" s="749"/>
      <c r="Y18" s="749"/>
      <c r="Z18" s="749"/>
      <c r="AA18" s="749"/>
      <c r="AB18" s="6">
        <v>13500</v>
      </c>
      <c r="AC18" s="6">
        <v>13500</v>
      </c>
      <c r="AD18" s="6">
        <v>12860</v>
      </c>
      <c r="AE18" s="6">
        <v>12860</v>
      </c>
    </row>
    <row r="19" spans="1:31" ht="19.5" customHeight="1">
      <c r="A19" s="5">
        <v>15</v>
      </c>
      <c r="B19" s="750" t="s">
        <v>369</v>
      </c>
      <c r="C19" s="750"/>
      <c r="D19" s="750"/>
      <c r="E19" s="750"/>
      <c r="F19" s="750"/>
      <c r="G19" s="750"/>
      <c r="H19" s="750"/>
      <c r="I19" s="750"/>
      <c r="J19" s="750"/>
      <c r="K19" s="750"/>
      <c r="L19" s="750"/>
      <c r="M19" s="750"/>
      <c r="N19" s="750"/>
      <c r="O19" s="750"/>
      <c r="P19" s="750"/>
      <c r="Q19" s="750"/>
      <c r="R19" s="750"/>
      <c r="S19" s="750"/>
      <c r="T19" s="750"/>
      <c r="U19" s="750"/>
      <c r="V19" s="750"/>
      <c r="W19" s="750"/>
      <c r="X19" s="750"/>
      <c r="Y19" s="750"/>
      <c r="Z19" s="750"/>
      <c r="AA19" s="750"/>
      <c r="AB19" s="259">
        <f>SUM(AB13:AB18)</f>
        <v>35300</v>
      </c>
      <c r="AC19" s="259">
        <f>SUM(AC13:AC18)</f>
        <v>35300</v>
      </c>
      <c r="AD19" s="259">
        <f>SUM(AD13:AD18)</f>
        <v>32160</v>
      </c>
      <c r="AE19" s="259">
        <f>SUM(AE13:AE18)</f>
        <v>32160</v>
      </c>
    </row>
    <row r="20" spans="1:31" ht="19.5" customHeight="1">
      <c r="A20" s="5">
        <v>16</v>
      </c>
      <c r="B20" s="749" t="s">
        <v>129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49"/>
      <c r="P20" s="749"/>
      <c r="Q20" s="749"/>
      <c r="R20" s="749"/>
      <c r="S20" s="749"/>
      <c r="T20" s="749"/>
      <c r="U20" s="749"/>
      <c r="V20" s="749"/>
      <c r="W20" s="749"/>
      <c r="X20" s="749"/>
      <c r="Y20" s="749"/>
      <c r="Z20" s="749"/>
      <c r="AA20" s="749"/>
      <c r="AB20" s="6">
        <v>1500</v>
      </c>
      <c r="AC20" s="6">
        <v>1500</v>
      </c>
      <c r="AD20" s="6">
        <v>1300</v>
      </c>
      <c r="AE20" s="6">
        <v>1300</v>
      </c>
    </row>
    <row r="21" spans="1:31" ht="19.5" customHeight="1">
      <c r="A21" s="5">
        <v>17</v>
      </c>
      <c r="B21" s="749" t="s">
        <v>130</v>
      </c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49"/>
      <c r="P21" s="749"/>
      <c r="Q21" s="749"/>
      <c r="R21" s="749"/>
      <c r="S21" s="749"/>
      <c r="T21" s="749"/>
      <c r="U21" s="749"/>
      <c r="V21" s="749"/>
      <c r="W21" s="749"/>
      <c r="X21" s="749"/>
      <c r="Y21" s="749"/>
      <c r="Z21" s="749"/>
      <c r="AA21" s="749"/>
      <c r="AB21" s="6">
        <v>1000</v>
      </c>
      <c r="AC21" s="6">
        <v>1000</v>
      </c>
      <c r="AD21" s="6">
        <v>600</v>
      </c>
      <c r="AE21" s="6">
        <v>600</v>
      </c>
    </row>
    <row r="22" spans="1:31" ht="19.5" customHeight="1">
      <c r="A22" s="5">
        <v>18</v>
      </c>
      <c r="B22" s="750" t="s">
        <v>372</v>
      </c>
      <c r="C22" s="750"/>
      <c r="D22" s="750"/>
      <c r="E22" s="750"/>
      <c r="F22" s="750"/>
      <c r="G22" s="750"/>
      <c r="H22" s="750"/>
      <c r="I22" s="750"/>
      <c r="J22" s="750"/>
      <c r="K22" s="750"/>
      <c r="L22" s="750"/>
      <c r="M22" s="750"/>
      <c r="N22" s="750"/>
      <c r="O22" s="750"/>
      <c r="P22" s="750"/>
      <c r="Q22" s="750"/>
      <c r="R22" s="750"/>
      <c r="S22" s="750"/>
      <c r="T22" s="750"/>
      <c r="U22" s="750"/>
      <c r="V22" s="750"/>
      <c r="W22" s="750"/>
      <c r="X22" s="750"/>
      <c r="Y22" s="750"/>
      <c r="Z22" s="750"/>
      <c r="AA22" s="750"/>
      <c r="AB22" s="259">
        <f>AB20+AB21</f>
        <v>2500</v>
      </c>
      <c r="AC22" s="259">
        <f>AC20+AC21</f>
        <v>2500</v>
      </c>
      <c r="AD22" s="259">
        <f>AD20+AD21</f>
        <v>1900</v>
      </c>
      <c r="AE22" s="259">
        <f>AE20+AE21</f>
        <v>1900</v>
      </c>
    </row>
    <row r="23" spans="1:31" ht="19.5" customHeight="1">
      <c r="A23" s="5">
        <v>19</v>
      </c>
      <c r="B23" s="749" t="s">
        <v>131</v>
      </c>
      <c r="C23" s="749"/>
      <c r="D23" s="749"/>
      <c r="E23" s="749"/>
      <c r="F23" s="749"/>
      <c r="G23" s="749"/>
      <c r="H23" s="749"/>
      <c r="I23" s="749"/>
      <c r="J23" s="749"/>
      <c r="K23" s="749"/>
      <c r="L23" s="749"/>
      <c r="M23" s="749"/>
      <c r="N23" s="749"/>
      <c r="O23" s="749"/>
      <c r="P23" s="749"/>
      <c r="Q23" s="749"/>
      <c r="R23" s="749"/>
      <c r="S23" s="749"/>
      <c r="T23" s="749"/>
      <c r="U23" s="749"/>
      <c r="V23" s="749"/>
      <c r="W23" s="749"/>
      <c r="X23" s="749"/>
      <c r="Y23" s="749"/>
      <c r="Z23" s="749"/>
      <c r="AA23" s="749"/>
      <c r="AB23" s="6">
        <v>13500</v>
      </c>
      <c r="AC23" s="6">
        <v>13500</v>
      </c>
      <c r="AD23" s="6">
        <v>13500</v>
      </c>
      <c r="AE23" s="6">
        <v>13500</v>
      </c>
    </row>
    <row r="24" spans="1:31" ht="19.5" customHeight="1">
      <c r="A24" s="5">
        <v>20</v>
      </c>
      <c r="B24" s="749" t="s">
        <v>132</v>
      </c>
      <c r="C24" s="749"/>
      <c r="D24" s="749"/>
      <c r="E24" s="749"/>
      <c r="F24" s="749"/>
      <c r="G24" s="749"/>
      <c r="H24" s="749"/>
      <c r="I24" s="749"/>
      <c r="J24" s="749"/>
      <c r="K24" s="749"/>
      <c r="L24" s="749"/>
      <c r="M24" s="749"/>
      <c r="N24" s="749"/>
      <c r="O24" s="749"/>
      <c r="P24" s="749"/>
      <c r="Q24" s="749"/>
      <c r="R24" s="749"/>
      <c r="S24" s="749"/>
      <c r="T24" s="749"/>
      <c r="U24" s="749"/>
      <c r="V24" s="749"/>
      <c r="W24" s="749"/>
      <c r="X24" s="749"/>
      <c r="Y24" s="749"/>
      <c r="Z24" s="749"/>
      <c r="AA24" s="749"/>
      <c r="AB24" s="6">
        <v>1000</v>
      </c>
      <c r="AC24" s="6">
        <v>1000</v>
      </c>
      <c r="AD24" s="6">
        <v>800</v>
      </c>
      <c r="AE24" s="6">
        <v>800</v>
      </c>
    </row>
    <row r="25" spans="1:31" ht="19.5" customHeight="1">
      <c r="A25" s="5">
        <v>21</v>
      </c>
      <c r="B25" s="749" t="s">
        <v>134</v>
      </c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49"/>
      <c r="P25" s="749"/>
      <c r="Q25" s="749"/>
      <c r="R25" s="749"/>
      <c r="S25" s="749"/>
      <c r="T25" s="749"/>
      <c r="U25" s="749"/>
      <c r="V25" s="749"/>
      <c r="W25" s="749"/>
      <c r="X25" s="749"/>
      <c r="Y25" s="749"/>
      <c r="Z25" s="749"/>
      <c r="AA25" s="749"/>
      <c r="AB25" s="6">
        <v>2500</v>
      </c>
      <c r="AC25" s="6">
        <v>4000</v>
      </c>
      <c r="AD25" s="6">
        <v>2500</v>
      </c>
      <c r="AE25" s="6">
        <v>2500</v>
      </c>
    </row>
    <row r="26" spans="1:31" ht="19.5" customHeight="1">
      <c r="A26" s="5">
        <v>22</v>
      </c>
      <c r="B26" s="750" t="s">
        <v>457</v>
      </c>
      <c r="C26" s="750"/>
      <c r="D26" s="750"/>
      <c r="E26" s="750"/>
      <c r="F26" s="750"/>
      <c r="G26" s="750"/>
      <c r="H26" s="750"/>
      <c r="I26" s="750"/>
      <c r="J26" s="750"/>
      <c r="K26" s="750"/>
      <c r="L26" s="750"/>
      <c r="M26" s="750"/>
      <c r="N26" s="750"/>
      <c r="O26" s="750"/>
      <c r="P26" s="750"/>
      <c r="Q26" s="750"/>
      <c r="R26" s="750"/>
      <c r="S26" s="750"/>
      <c r="T26" s="750"/>
      <c r="U26" s="750"/>
      <c r="V26" s="750"/>
      <c r="W26" s="750"/>
      <c r="X26" s="750"/>
      <c r="Y26" s="750"/>
      <c r="Z26" s="750"/>
      <c r="AA26" s="750"/>
      <c r="AB26" s="259">
        <f>AB23+AB24+AB25</f>
        <v>17000</v>
      </c>
      <c r="AC26" s="259">
        <f>AC23+AC24+AC25</f>
        <v>18500</v>
      </c>
      <c r="AD26" s="259">
        <f>AD23+AD24+AD25</f>
        <v>16800</v>
      </c>
      <c r="AE26" s="259">
        <f>AE23+AE24+AE25</f>
        <v>16800</v>
      </c>
    </row>
    <row r="27" spans="1:31" ht="19.5" customHeight="1">
      <c r="A27" s="5">
        <v>23</v>
      </c>
      <c r="B27" s="750" t="s">
        <v>458</v>
      </c>
      <c r="C27" s="750"/>
      <c r="D27" s="750"/>
      <c r="E27" s="750"/>
      <c r="F27" s="750"/>
      <c r="G27" s="750"/>
      <c r="H27" s="750"/>
      <c r="I27" s="750"/>
      <c r="J27" s="750"/>
      <c r="K27" s="750"/>
      <c r="L27" s="750"/>
      <c r="M27" s="750"/>
      <c r="N27" s="750"/>
      <c r="O27" s="750"/>
      <c r="P27" s="750"/>
      <c r="Q27" s="750"/>
      <c r="R27" s="750"/>
      <c r="S27" s="750"/>
      <c r="T27" s="750"/>
      <c r="U27" s="750"/>
      <c r="V27" s="750"/>
      <c r="W27" s="750"/>
      <c r="X27" s="750"/>
      <c r="Y27" s="750"/>
      <c r="Z27" s="750"/>
      <c r="AA27" s="750"/>
      <c r="AB27" s="343">
        <f>AB9+AB12+AB19+AB22+AB26</f>
        <v>69137</v>
      </c>
      <c r="AC27" s="343">
        <f>AC9+AC12+AC19+AC22+AC26</f>
        <v>72437</v>
      </c>
      <c r="AD27" s="343">
        <f>AD9+AD12+AD19+AD22+AD26</f>
        <v>68160</v>
      </c>
      <c r="AE27" s="343">
        <f>AE9+AE12+AE19+AE22+AE26</f>
        <v>68160</v>
      </c>
    </row>
    <row r="28" spans="1:31" ht="24.75" customHeight="1">
      <c r="A28" s="5">
        <v>24</v>
      </c>
      <c r="B28" s="748" t="s">
        <v>459</v>
      </c>
      <c r="C28" s="748"/>
      <c r="D28" s="748"/>
      <c r="E28" s="748"/>
      <c r="F28" s="748"/>
      <c r="G28" s="748"/>
      <c r="H28" s="748"/>
      <c r="I28" s="748"/>
      <c r="J28" s="748"/>
      <c r="K28" s="748"/>
      <c r="L28" s="748"/>
      <c r="M28" s="748"/>
      <c r="N28" s="748"/>
      <c r="O28" s="748"/>
      <c r="P28" s="748"/>
      <c r="Q28" s="748"/>
      <c r="R28" s="748"/>
      <c r="S28" s="748"/>
      <c r="T28" s="748"/>
      <c r="U28" s="748"/>
      <c r="V28" s="748"/>
      <c r="W28" s="748"/>
      <c r="X28" s="748"/>
      <c r="Y28" s="748"/>
      <c r="Z28" s="748"/>
      <c r="AA28" s="748"/>
      <c r="AB28" s="420">
        <f>AB5+AB6+AB27</f>
        <v>373196</v>
      </c>
      <c r="AC28" s="420">
        <f>AC5+AC6+AC27</f>
        <v>376496</v>
      </c>
      <c r="AD28" s="420">
        <f>AD5+AD6+AD27</f>
        <v>380549</v>
      </c>
      <c r="AE28" s="420">
        <f>AE5+AE6+AE27</f>
        <v>380549</v>
      </c>
    </row>
    <row r="29" spans="1:30" ht="12.75">
      <c r="A29" s="2"/>
      <c r="B29" s="198"/>
      <c r="C29" s="19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D29" s="92"/>
    </row>
    <row r="30" spans="1:27" ht="12.75">
      <c r="A30" s="2"/>
      <c r="B30" s="198"/>
      <c r="C30" s="19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>
      <c r="A31" s="2"/>
      <c r="B31" s="198"/>
      <c r="C31" s="19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3" ht="12.75">
      <c r="A32" s="2"/>
      <c r="B32" s="2"/>
      <c r="C32" s="2"/>
    </row>
    <row r="33" spans="1:4" ht="12.75">
      <c r="A33" s="2"/>
      <c r="B33" s="2"/>
      <c r="C33" s="2"/>
      <c r="D33" s="2"/>
    </row>
  </sheetData>
  <sheetProtection/>
  <mergeCells count="30">
    <mergeCell ref="B1:AD1"/>
    <mergeCell ref="B2:AD2"/>
    <mergeCell ref="B3:AD3"/>
    <mergeCell ref="B4:AA4"/>
    <mergeCell ref="AB4:AD4"/>
    <mergeCell ref="AN7:AQ7"/>
    <mergeCell ref="B8:AA8"/>
    <mergeCell ref="B9:AA9"/>
    <mergeCell ref="B5:AA5"/>
    <mergeCell ref="B6:AA6"/>
    <mergeCell ref="B7:AA7"/>
    <mergeCell ref="B13:AA13"/>
    <mergeCell ref="B14:AA14"/>
    <mergeCell ref="B15:AA15"/>
    <mergeCell ref="B10:AA10"/>
    <mergeCell ref="B11:AA11"/>
    <mergeCell ref="B12:AA12"/>
    <mergeCell ref="B19:AA19"/>
    <mergeCell ref="B21:AA21"/>
    <mergeCell ref="B20:AA20"/>
    <mergeCell ref="B16:AA16"/>
    <mergeCell ref="B17:AA17"/>
    <mergeCell ref="B18:AA18"/>
    <mergeCell ref="B22:AA22"/>
    <mergeCell ref="B28:AA28"/>
    <mergeCell ref="B25:AA25"/>
    <mergeCell ref="B26:AA26"/>
    <mergeCell ref="B27:AA27"/>
    <mergeCell ref="B24:AA24"/>
    <mergeCell ref="B23:AA2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6:D33"/>
  <sheetViews>
    <sheetView zoomScalePageLayoutView="0" workbookViewId="0" topLeftCell="C1">
      <selection activeCell="F58" sqref="F58"/>
    </sheetView>
  </sheetViews>
  <sheetFormatPr defaultColWidth="9.00390625" defaultRowHeight="12.75"/>
  <sheetData>
    <row r="26" spans="1:3" ht="12.75">
      <c r="A26" s="197"/>
      <c r="B26" s="197"/>
      <c r="C26" s="197"/>
    </row>
    <row r="27" spans="1:3" ht="12.75">
      <c r="A27" s="197"/>
      <c r="B27" s="197"/>
      <c r="C27" s="197"/>
    </row>
    <row r="28" spans="1:3" ht="12.75">
      <c r="A28" s="197"/>
      <c r="B28" s="197"/>
      <c r="C28" s="197"/>
    </row>
    <row r="29" spans="1:3" ht="12.75">
      <c r="A29" s="197"/>
      <c r="B29" s="197"/>
      <c r="C29" s="197"/>
    </row>
    <row r="30" spans="1:3" ht="12.75">
      <c r="A30" s="197"/>
      <c r="B30" s="197"/>
      <c r="C30" s="197"/>
    </row>
    <row r="31" spans="1:3" ht="12.75">
      <c r="A31" s="197"/>
      <c r="B31" s="197"/>
      <c r="C31" s="197"/>
    </row>
    <row r="32" spans="1:3" ht="12.75">
      <c r="A32" s="197"/>
      <c r="B32" s="197"/>
      <c r="C32" s="197"/>
    </row>
    <row r="33" spans="1:4" ht="12.75">
      <c r="A33" s="197"/>
      <c r="B33" s="197"/>
      <c r="C33" s="197"/>
      <c r="D33" s="1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6:D33"/>
  <sheetViews>
    <sheetView zoomScalePageLayoutView="0" workbookViewId="0" topLeftCell="A3">
      <selection activeCell="F58" sqref="F58"/>
    </sheetView>
  </sheetViews>
  <sheetFormatPr defaultColWidth="9.00390625" defaultRowHeight="12.75"/>
  <sheetData>
    <row r="26" spans="1:3" ht="12.75">
      <c r="A26" s="197"/>
      <c r="B26" s="197"/>
      <c r="C26" s="197"/>
    </row>
    <row r="27" spans="1:3" ht="12.75">
      <c r="A27" s="197"/>
      <c r="B27" s="197"/>
      <c r="C27" s="197"/>
    </row>
    <row r="28" spans="1:3" ht="12.75">
      <c r="A28" s="197"/>
      <c r="B28" s="197"/>
      <c r="C28" s="197"/>
    </row>
    <row r="29" spans="1:3" ht="12.75">
      <c r="A29" s="197"/>
      <c r="B29" s="197"/>
      <c r="C29" s="197"/>
    </row>
    <row r="30" spans="1:3" ht="12.75">
      <c r="A30" s="197"/>
      <c r="B30" s="197"/>
      <c r="C30" s="197"/>
    </row>
    <row r="31" spans="1:3" ht="12.75">
      <c r="A31" s="197"/>
      <c r="B31" s="197"/>
      <c r="C31" s="197"/>
    </row>
    <row r="32" spans="1:3" ht="12.75">
      <c r="A32" s="197"/>
      <c r="B32" s="197"/>
      <c r="C32" s="197"/>
    </row>
    <row r="33" spans="1:4" ht="12.75">
      <c r="A33" s="197"/>
      <c r="B33" s="197"/>
      <c r="C33" s="197"/>
      <c r="D33" s="1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58" sqref="F58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L40"/>
  <sheetViews>
    <sheetView zoomScalePageLayoutView="0" workbookViewId="0" topLeftCell="A25">
      <selection activeCell="F58" sqref="F58"/>
    </sheetView>
  </sheetViews>
  <sheetFormatPr defaultColWidth="9.00390625" defaultRowHeight="12.75"/>
  <cols>
    <col min="1" max="1" width="26.25390625" style="8" customWidth="1"/>
    <col min="2" max="2" width="11.875" style="8" customWidth="1"/>
    <col min="3" max="3" width="14.00390625" style="8" customWidth="1"/>
    <col min="4" max="4" width="11.375" style="8" customWidth="1"/>
    <col min="5" max="5" width="11.125" style="8" hidden="1" customWidth="1"/>
    <col min="6" max="6" width="14.625" style="8" customWidth="1"/>
    <col min="7" max="7" width="11.875" style="8" customWidth="1"/>
    <col min="8" max="8" width="14.00390625" style="8" customWidth="1"/>
    <col min="9" max="9" width="15.75390625" style="8" customWidth="1"/>
    <col min="10" max="10" width="14.625" style="8" customWidth="1"/>
    <col min="11" max="16384" width="9.125" style="8" customWidth="1"/>
  </cols>
  <sheetData>
    <row r="1" spans="1:11" ht="12.75" customHeight="1">
      <c r="A1" s="648"/>
      <c r="B1" s="649"/>
      <c r="C1" s="649"/>
      <c r="D1" s="649"/>
      <c r="E1" s="649"/>
      <c r="F1" s="649"/>
      <c r="G1" s="649"/>
      <c r="H1" s="649"/>
      <c r="I1" s="649"/>
      <c r="J1" s="649"/>
      <c r="K1" s="649"/>
    </row>
    <row r="2" spans="1:12" ht="13.5" customHeight="1">
      <c r="A2" s="650" t="s">
        <v>329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</row>
    <row r="3" spans="1:12" s="51" customFormat="1" ht="14.25" customHeight="1" thickBot="1">
      <c r="A3" s="640" t="s">
        <v>348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57"/>
    </row>
    <row r="4" spans="1:12" ht="38.25" customHeight="1">
      <c r="A4" s="452" t="s">
        <v>221</v>
      </c>
      <c r="B4" s="641" t="s">
        <v>222</v>
      </c>
      <c r="C4" s="641"/>
      <c r="D4" s="641" t="s">
        <v>223</v>
      </c>
      <c r="E4" s="642"/>
      <c r="F4" s="642"/>
      <c r="G4" s="641" t="s">
        <v>224</v>
      </c>
      <c r="H4" s="641"/>
      <c r="I4" s="641" t="s">
        <v>218</v>
      </c>
      <c r="J4" s="652"/>
      <c r="K4" s="24"/>
      <c r="L4" s="24"/>
    </row>
    <row r="5" spans="1:12" ht="43.5" customHeight="1">
      <c r="A5" s="453"/>
      <c r="B5" s="61" t="s">
        <v>341</v>
      </c>
      <c r="C5" s="61" t="s">
        <v>342</v>
      </c>
      <c r="D5" s="61" t="s">
        <v>341</v>
      </c>
      <c r="E5" s="61" t="s">
        <v>225</v>
      </c>
      <c r="F5" s="61" t="s">
        <v>342</v>
      </c>
      <c r="G5" s="61" t="s">
        <v>341</v>
      </c>
      <c r="H5" s="61" t="s">
        <v>342</v>
      </c>
      <c r="I5" s="61" t="s">
        <v>341</v>
      </c>
      <c r="J5" s="454" t="s">
        <v>342</v>
      </c>
      <c r="K5" s="24"/>
      <c r="L5" s="24"/>
    </row>
    <row r="6" spans="1:12" ht="12.75" customHeight="1">
      <c r="A6" s="455" t="s">
        <v>226</v>
      </c>
      <c r="B6" s="62">
        <v>41947</v>
      </c>
      <c r="C6" s="62">
        <v>41947</v>
      </c>
      <c r="D6" s="58">
        <v>160191</v>
      </c>
      <c r="E6" s="58"/>
      <c r="F6" s="58">
        <v>160191</v>
      </c>
      <c r="G6" s="62"/>
      <c r="H6" s="62"/>
      <c r="I6" s="62"/>
      <c r="J6" s="456"/>
      <c r="K6" s="24"/>
      <c r="L6" s="24"/>
    </row>
    <row r="7" spans="1:12" ht="13.5" customHeight="1">
      <c r="A7" s="455" t="s">
        <v>227</v>
      </c>
      <c r="B7" s="62">
        <v>7550</v>
      </c>
      <c r="C7" s="62">
        <v>7550</v>
      </c>
      <c r="D7" s="59">
        <v>49357</v>
      </c>
      <c r="E7" s="59"/>
      <c r="F7" s="59">
        <v>49357</v>
      </c>
      <c r="G7" s="62"/>
      <c r="H7" s="62"/>
      <c r="I7" s="62"/>
      <c r="J7" s="456"/>
      <c r="K7" s="24"/>
      <c r="L7" s="24"/>
    </row>
    <row r="8" spans="1:12" ht="15" customHeight="1">
      <c r="A8" s="455" t="s">
        <v>228</v>
      </c>
      <c r="B8" s="62">
        <v>12100</v>
      </c>
      <c r="C8" s="62">
        <v>12100</v>
      </c>
      <c r="D8" s="59">
        <v>22218</v>
      </c>
      <c r="E8" s="59"/>
      <c r="F8" s="59">
        <v>22218</v>
      </c>
      <c r="G8" s="62"/>
      <c r="H8" s="62"/>
      <c r="I8" s="62"/>
      <c r="J8" s="456"/>
      <c r="K8" s="24"/>
      <c r="L8" s="24"/>
    </row>
    <row r="9" spans="1:12" ht="15" customHeight="1">
      <c r="A9" s="455" t="s">
        <v>229</v>
      </c>
      <c r="B9" s="62">
        <v>3290</v>
      </c>
      <c r="C9" s="62">
        <v>3290</v>
      </c>
      <c r="D9" s="58">
        <v>24917</v>
      </c>
      <c r="E9" s="58"/>
      <c r="F9" s="58">
        <v>24917</v>
      </c>
      <c r="G9" s="62"/>
      <c r="H9" s="62"/>
      <c r="I9" s="62">
        <v>1200</v>
      </c>
      <c r="J9" s="456">
        <v>1200</v>
      </c>
      <c r="K9" s="24"/>
      <c r="L9" s="24"/>
    </row>
    <row r="10" spans="1:12" ht="14.25" customHeight="1">
      <c r="A10" s="455" t="s">
        <v>230</v>
      </c>
      <c r="B10" s="62">
        <v>93645</v>
      </c>
      <c r="C10" s="62">
        <v>93645</v>
      </c>
      <c r="D10" s="59">
        <v>115583</v>
      </c>
      <c r="E10" s="59"/>
      <c r="F10" s="59">
        <v>115583</v>
      </c>
      <c r="G10" s="62"/>
      <c r="H10" s="62"/>
      <c r="I10" s="62"/>
      <c r="J10" s="456"/>
      <c r="K10" s="24"/>
      <c r="L10" s="24"/>
    </row>
    <row r="11" spans="1:12" ht="14.25" customHeight="1">
      <c r="A11" s="455" t="s">
        <v>286</v>
      </c>
      <c r="B11" s="62">
        <v>1500</v>
      </c>
      <c r="C11" s="62">
        <v>1500</v>
      </c>
      <c r="D11" s="59">
        <v>17467</v>
      </c>
      <c r="E11" s="59"/>
      <c r="F11" s="59">
        <v>17467</v>
      </c>
      <c r="G11" s="62"/>
      <c r="H11" s="62"/>
      <c r="I11" s="62"/>
      <c r="J11" s="456"/>
      <c r="K11" s="24"/>
      <c r="L11" s="24"/>
    </row>
    <row r="12" spans="1:12" ht="15" customHeight="1" thickBot="1">
      <c r="A12" s="458" t="s">
        <v>209</v>
      </c>
      <c r="B12" s="459">
        <f>SUM(B6:B11)</f>
        <v>160032</v>
      </c>
      <c r="C12" s="459">
        <f>SUM(C6:C11)</f>
        <v>160032</v>
      </c>
      <c r="D12" s="459">
        <f>SUM(D6:D11)</f>
        <v>389733</v>
      </c>
      <c r="E12" s="459">
        <f aca="true" t="shared" si="0" ref="E12:J12">SUM(E6:E11)</f>
        <v>0</v>
      </c>
      <c r="F12" s="459">
        <f>SUM(F6:F11)</f>
        <v>389733</v>
      </c>
      <c r="G12" s="459">
        <f t="shared" si="0"/>
        <v>0</v>
      </c>
      <c r="H12" s="459">
        <f t="shared" si="0"/>
        <v>0</v>
      </c>
      <c r="I12" s="459">
        <f>SUM(I6:I11)</f>
        <v>1200</v>
      </c>
      <c r="J12" s="460">
        <f t="shared" si="0"/>
        <v>1200</v>
      </c>
      <c r="K12" s="24"/>
      <c r="L12" s="24"/>
    </row>
    <row r="13" spans="1:12" ht="33" customHeight="1" thickBot="1">
      <c r="A13" s="464" t="s">
        <v>231</v>
      </c>
      <c r="B13" s="465">
        <v>3800</v>
      </c>
      <c r="C13" s="465">
        <v>3800</v>
      </c>
      <c r="D13" s="465">
        <v>376513</v>
      </c>
      <c r="E13" s="465"/>
      <c r="F13" s="465">
        <v>376513</v>
      </c>
      <c r="G13" s="465"/>
      <c r="H13" s="465"/>
      <c r="I13" s="465"/>
      <c r="J13" s="466"/>
      <c r="K13" s="24"/>
      <c r="L13" s="24"/>
    </row>
    <row r="14" spans="1:12" ht="15" thickBot="1">
      <c r="A14" s="461" t="s">
        <v>232</v>
      </c>
      <c r="B14" s="462">
        <f>B13+B12</f>
        <v>163832</v>
      </c>
      <c r="C14" s="462">
        <f>C13+C12</f>
        <v>163832</v>
      </c>
      <c r="D14" s="462">
        <f>D13+D12</f>
        <v>766246</v>
      </c>
      <c r="E14" s="462">
        <f aca="true" t="shared" si="1" ref="E14:J14">E13+E12</f>
        <v>0</v>
      </c>
      <c r="F14" s="462">
        <f>F13+F12</f>
        <v>766246</v>
      </c>
      <c r="G14" s="462">
        <f t="shared" si="1"/>
        <v>0</v>
      </c>
      <c r="H14" s="462">
        <f t="shared" si="1"/>
        <v>0</v>
      </c>
      <c r="I14" s="462">
        <f>I13+I12</f>
        <v>1200</v>
      </c>
      <c r="J14" s="463">
        <f t="shared" si="1"/>
        <v>1200</v>
      </c>
      <c r="K14" s="24"/>
      <c r="L14" s="24"/>
    </row>
    <row r="15" spans="1:12" s="10" customFormat="1" ht="15" thickBot="1">
      <c r="A15" s="457"/>
      <c r="B15" s="65"/>
      <c r="C15" s="65"/>
      <c r="D15" s="65"/>
      <c r="E15" s="65"/>
      <c r="F15" s="65"/>
      <c r="G15" s="65"/>
      <c r="H15" s="65"/>
      <c r="I15" s="65"/>
      <c r="J15" s="65"/>
      <c r="K15" s="60"/>
      <c r="L15" s="60"/>
    </row>
    <row r="16" spans="1:12" ht="46.5" customHeight="1">
      <c r="A16" s="452" t="s">
        <v>221</v>
      </c>
      <c r="B16" s="641" t="s">
        <v>219</v>
      </c>
      <c r="C16" s="642"/>
      <c r="D16" s="641" t="s">
        <v>233</v>
      </c>
      <c r="E16" s="641"/>
      <c r="F16" s="641"/>
      <c r="G16" s="641" t="s">
        <v>234</v>
      </c>
      <c r="H16" s="643"/>
      <c r="I16" s="641" t="s">
        <v>235</v>
      </c>
      <c r="J16" s="644"/>
      <c r="K16" s="24"/>
      <c r="L16" s="24"/>
    </row>
    <row r="17" spans="1:12" ht="45.75" customHeight="1">
      <c r="A17" s="453"/>
      <c r="B17" s="61" t="s">
        <v>341</v>
      </c>
      <c r="C17" s="61" t="s">
        <v>342</v>
      </c>
      <c r="D17" s="61" t="s">
        <v>341</v>
      </c>
      <c r="E17" s="61" t="s">
        <v>225</v>
      </c>
      <c r="F17" s="61" t="s">
        <v>342</v>
      </c>
      <c r="G17" s="61" t="s">
        <v>341</v>
      </c>
      <c r="H17" s="61" t="s">
        <v>342</v>
      </c>
      <c r="I17" s="61" t="s">
        <v>341</v>
      </c>
      <c r="J17" s="454" t="s">
        <v>342</v>
      </c>
      <c r="K17" s="24"/>
      <c r="L17" s="24"/>
    </row>
    <row r="18" spans="1:12" ht="13.5" customHeight="1">
      <c r="A18" s="455" t="s">
        <v>226</v>
      </c>
      <c r="B18" s="62"/>
      <c r="C18" s="62"/>
      <c r="D18" s="62"/>
      <c r="E18" s="62"/>
      <c r="F18" s="62"/>
      <c r="G18" s="62"/>
      <c r="H18" s="62"/>
      <c r="I18" s="62"/>
      <c r="J18" s="456"/>
      <c r="K18" s="24"/>
      <c r="L18" s="24"/>
    </row>
    <row r="19" spans="1:12" ht="12" customHeight="1">
      <c r="A19" s="455" t="s">
        <v>227</v>
      </c>
      <c r="B19" s="62"/>
      <c r="C19" s="62"/>
      <c r="D19" s="63"/>
      <c r="E19" s="63"/>
      <c r="F19" s="63"/>
      <c r="G19" s="62"/>
      <c r="H19" s="62"/>
      <c r="I19" s="62"/>
      <c r="J19" s="456"/>
      <c r="K19" s="24"/>
      <c r="L19" s="24"/>
    </row>
    <row r="20" spans="1:12" ht="15">
      <c r="A20" s="455" t="s">
        <v>228</v>
      </c>
      <c r="B20" s="62"/>
      <c r="C20" s="62"/>
      <c r="D20" s="63"/>
      <c r="E20" s="63"/>
      <c r="F20" s="63"/>
      <c r="G20" s="62"/>
      <c r="H20" s="62"/>
      <c r="I20" s="62">
        <v>1699</v>
      </c>
      <c r="J20" s="456">
        <v>1699</v>
      </c>
      <c r="K20" s="24"/>
      <c r="L20" s="24"/>
    </row>
    <row r="21" spans="1:12" ht="15">
      <c r="A21" s="455" t="s">
        <v>229</v>
      </c>
      <c r="B21" s="62"/>
      <c r="C21" s="62"/>
      <c r="D21" s="63"/>
      <c r="E21" s="63"/>
      <c r="F21" s="63"/>
      <c r="G21" s="62"/>
      <c r="H21" s="62"/>
      <c r="I21" s="62">
        <v>560</v>
      </c>
      <c r="J21" s="456">
        <v>560</v>
      </c>
      <c r="K21" s="24"/>
      <c r="L21" s="24"/>
    </row>
    <row r="22" spans="1:12" ht="15">
      <c r="A22" s="455" t="s">
        <v>230</v>
      </c>
      <c r="B22" s="62"/>
      <c r="C22" s="62"/>
      <c r="D22" s="63"/>
      <c r="E22" s="63"/>
      <c r="F22" s="63"/>
      <c r="G22" s="62"/>
      <c r="H22" s="62"/>
      <c r="I22" s="62"/>
      <c r="J22" s="456"/>
      <c r="K22" s="24"/>
      <c r="L22" s="24"/>
    </row>
    <row r="23" spans="1:12" ht="15">
      <c r="A23" s="455" t="s">
        <v>286</v>
      </c>
      <c r="B23" s="62"/>
      <c r="C23" s="62"/>
      <c r="D23" s="63"/>
      <c r="E23" s="63"/>
      <c r="F23" s="63"/>
      <c r="G23" s="62"/>
      <c r="H23" s="62"/>
      <c r="I23" s="62"/>
      <c r="J23" s="456"/>
      <c r="K23" s="24"/>
      <c r="L23" s="24"/>
    </row>
    <row r="24" spans="1:12" ht="12" customHeight="1" thickBot="1">
      <c r="A24" s="458" t="s">
        <v>209</v>
      </c>
      <c r="B24" s="72">
        <f>SUM(B18:B23)</f>
        <v>0</v>
      </c>
      <c r="C24" s="72">
        <f aca="true" t="shared" si="2" ref="C24:H24">SUM(C18:C23)</f>
        <v>0</v>
      </c>
      <c r="D24" s="72">
        <f t="shared" si="2"/>
        <v>0</v>
      </c>
      <c r="E24" s="72">
        <f t="shared" si="2"/>
        <v>0</v>
      </c>
      <c r="F24" s="72">
        <f t="shared" si="2"/>
        <v>0</v>
      </c>
      <c r="G24" s="72">
        <f t="shared" si="2"/>
        <v>0</v>
      </c>
      <c r="H24" s="72">
        <f t="shared" si="2"/>
        <v>0</v>
      </c>
      <c r="I24" s="72">
        <v>12859</v>
      </c>
      <c r="J24" s="467">
        <v>12859</v>
      </c>
      <c r="K24" s="24"/>
      <c r="L24" s="24"/>
    </row>
    <row r="25" spans="1:12" ht="29.25" thickBot="1">
      <c r="A25" s="464" t="s">
        <v>4</v>
      </c>
      <c r="B25" s="465"/>
      <c r="C25" s="465"/>
      <c r="D25" s="465"/>
      <c r="E25" s="465"/>
      <c r="F25" s="465"/>
      <c r="G25" s="465"/>
      <c r="H25" s="465"/>
      <c r="I25" s="465">
        <v>236</v>
      </c>
      <c r="J25" s="466">
        <v>236</v>
      </c>
      <c r="K25" s="24"/>
      <c r="L25" s="24"/>
    </row>
    <row r="26" spans="1:12" ht="15" thickBot="1">
      <c r="A26" s="461" t="s">
        <v>232</v>
      </c>
      <c r="B26" s="462">
        <f>B24+B25</f>
        <v>0</v>
      </c>
      <c r="C26" s="462">
        <f aca="true" t="shared" si="3" ref="C26:H26">C24+C25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62">
        <f>I24+I25</f>
        <v>13095</v>
      </c>
      <c r="J26" s="463">
        <f>J24+J25</f>
        <v>13095</v>
      </c>
      <c r="K26" s="24"/>
      <c r="L26" s="24"/>
    </row>
    <row r="27" spans="1:12" ht="14.25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24"/>
      <c r="L27" s="24"/>
    </row>
    <row r="28" spans="1:12" ht="15" thickBot="1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24"/>
      <c r="L28" s="24"/>
    </row>
    <row r="29" spans="1:12" ht="26.25" customHeight="1">
      <c r="A29" s="452" t="s">
        <v>221</v>
      </c>
      <c r="B29" s="641" t="s">
        <v>236</v>
      </c>
      <c r="C29" s="645"/>
      <c r="D29" s="646"/>
      <c r="E29" s="647"/>
      <c r="F29" s="647"/>
      <c r="G29" s="646"/>
      <c r="H29" s="647"/>
      <c r="I29" s="66"/>
      <c r="J29" s="24"/>
      <c r="K29" s="24"/>
      <c r="L29" s="24"/>
    </row>
    <row r="30" spans="1:12" ht="44.25" customHeight="1">
      <c r="A30" s="453"/>
      <c r="B30" s="61" t="s">
        <v>341</v>
      </c>
      <c r="C30" s="454" t="s">
        <v>342</v>
      </c>
      <c r="D30" s="67"/>
      <c r="E30" s="67"/>
      <c r="F30" s="67"/>
      <c r="G30" s="67"/>
      <c r="H30" s="67"/>
      <c r="I30" s="68"/>
      <c r="J30" s="68"/>
      <c r="K30" s="24"/>
      <c r="L30" s="24"/>
    </row>
    <row r="31" spans="1:12" ht="15">
      <c r="A31" s="455" t="s">
        <v>226</v>
      </c>
      <c r="B31" s="62">
        <f aca="true" t="shared" si="4" ref="B31:B36">B6+D6+G6+I6+B18+D18+G18+I18</f>
        <v>202138</v>
      </c>
      <c r="C31" s="456">
        <f aca="true" t="shared" si="5" ref="C31:C36">C6+F6+H6+J6+C18+F18+H18+J18</f>
        <v>202138</v>
      </c>
      <c r="D31" s="69"/>
      <c r="E31" s="69"/>
      <c r="F31" s="69"/>
      <c r="G31" s="69"/>
      <c r="H31" s="69"/>
      <c r="I31" s="69"/>
      <c r="J31" s="24"/>
      <c r="K31" s="24"/>
      <c r="L31" s="24"/>
    </row>
    <row r="32" spans="1:12" ht="15.75" customHeight="1">
      <c r="A32" s="455" t="s">
        <v>227</v>
      </c>
      <c r="B32" s="62">
        <f t="shared" si="4"/>
        <v>56907</v>
      </c>
      <c r="C32" s="456">
        <f t="shared" si="5"/>
        <v>56907</v>
      </c>
      <c r="D32" s="69"/>
      <c r="E32" s="70"/>
      <c r="F32" s="69"/>
      <c r="G32" s="69"/>
      <c r="H32" s="69"/>
      <c r="I32" s="69"/>
      <c r="J32" s="24"/>
      <c r="K32" s="24"/>
      <c r="L32" s="24"/>
    </row>
    <row r="33" spans="1:12" ht="15">
      <c r="A33" s="455" t="s">
        <v>228</v>
      </c>
      <c r="B33" s="62">
        <f t="shared" si="4"/>
        <v>36017</v>
      </c>
      <c r="C33" s="456">
        <f t="shared" si="5"/>
        <v>36017</v>
      </c>
      <c r="D33" s="69"/>
      <c r="E33" s="70"/>
      <c r="F33" s="70"/>
      <c r="G33" s="69"/>
      <c r="H33" s="69"/>
      <c r="I33" s="69"/>
      <c r="J33" s="24"/>
      <c r="K33" s="24"/>
      <c r="L33" s="24"/>
    </row>
    <row r="34" spans="1:12" ht="15">
      <c r="A34" s="455" t="s">
        <v>229</v>
      </c>
      <c r="B34" s="62">
        <f t="shared" si="4"/>
        <v>29967</v>
      </c>
      <c r="C34" s="456">
        <f t="shared" si="5"/>
        <v>29967</v>
      </c>
      <c r="D34" s="69"/>
      <c r="E34" s="71"/>
      <c r="F34" s="71"/>
      <c r="G34" s="69"/>
      <c r="H34" s="69"/>
      <c r="I34" s="69"/>
      <c r="J34" s="24"/>
      <c r="K34" s="24"/>
      <c r="L34" s="24"/>
    </row>
    <row r="35" spans="1:12" ht="15">
      <c r="A35" s="455" t="s">
        <v>230</v>
      </c>
      <c r="B35" s="62">
        <f t="shared" si="4"/>
        <v>209228</v>
      </c>
      <c r="C35" s="456">
        <f t="shared" si="5"/>
        <v>209228</v>
      </c>
      <c r="D35" s="69"/>
      <c r="E35" s="71"/>
      <c r="F35" s="71"/>
      <c r="G35" s="69"/>
      <c r="H35" s="69"/>
      <c r="I35" s="69"/>
      <c r="J35" s="24"/>
      <c r="K35" s="24"/>
      <c r="L35" s="24"/>
    </row>
    <row r="36" spans="1:12" ht="15">
      <c r="A36" s="455" t="s">
        <v>286</v>
      </c>
      <c r="B36" s="62">
        <f t="shared" si="4"/>
        <v>18967</v>
      </c>
      <c r="C36" s="456">
        <f t="shared" si="5"/>
        <v>18967</v>
      </c>
      <c r="D36" s="69"/>
      <c r="E36" s="71"/>
      <c r="F36" s="71"/>
      <c r="G36" s="69"/>
      <c r="H36" s="69"/>
      <c r="I36" s="69"/>
      <c r="J36" s="24"/>
      <c r="K36" s="24"/>
      <c r="L36" s="24"/>
    </row>
    <row r="37" spans="1:12" ht="15.75" thickBot="1">
      <c r="A37" s="458" t="s">
        <v>209</v>
      </c>
      <c r="B37" s="72">
        <f>SUM(B31:B36)</f>
        <v>553224</v>
      </c>
      <c r="C37" s="467">
        <f>SUM(C31:C36)</f>
        <v>553224</v>
      </c>
      <c r="D37" s="69"/>
      <c r="E37" s="69"/>
      <c r="F37" s="69"/>
      <c r="G37" s="69"/>
      <c r="H37" s="69"/>
      <c r="I37" s="69"/>
      <c r="J37" s="24"/>
      <c r="K37" s="24"/>
      <c r="L37" s="24"/>
    </row>
    <row r="38" spans="1:12" ht="29.25" thickBot="1">
      <c r="A38" s="464" t="s">
        <v>4</v>
      </c>
      <c r="B38" s="470">
        <f>B13+D13+G13+I13+B25+D25+G25+I25</f>
        <v>380549</v>
      </c>
      <c r="C38" s="471">
        <f>C13+F13+H13+J13+C25+F25+H25+J25</f>
        <v>380549</v>
      </c>
      <c r="D38" s="65"/>
      <c r="E38" s="65"/>
      <c r="F38" s="65"/>
      <c r="G38" s="65"/>
      <c r="H38" s="65"/>
      <c r="I38" s="65"/>
      <c r="J38" s="65"/>
      <c r="K38" s="24"/>
      <c r="L38" s="24"/>
    </row>
    <row r="39" spans="1:12" ht="15.75" thickBot="1">
      <c r="A39" s="461" t="s">
        <v>232</v>
      </c>
      <c r="B39" s="468">
        <f>B14+D14+G14+I14+B26+D26+G26+I26</f>
        <v>944373</v>
      </c>
      <c r="C39" s="469">
        <f>C14+F14+H14+J14+C26+F26+H26+J26</f>
        <v>944373</v>
      </c>
      <c r="D39" s="65"/>
      <c r="E39" s="65"/>
      <c r="F39" s="65"/>
      <c r="G39" s="65"/>
      <c r="H39" s="65"/>
      <c r="I39" s="65"/>
      <c r="J39" s="65"/>
      <c r="K39" s="24"/>
      <c r="L39" s="24"/>
    </row>
    <row r="40" spans="1:12" ht="15">
      <c r="A40" s="73"/>
      <c r="B40" s="640"/>
      <c r="C40" s="640"/>
      <c r="D40" s="640"/>
      <c r="E40" s="640"/>
      <c r="F40" s="640"/>
      <c r="G40" s="640"/>
      <c r="H40" s="640"/>
      <c r="I40" s="640"/>
      <c r="J40" s="640"/>
      <c r="K40" s="24"/>
      <c r="L40" s="24"/>
    </row>
  </sheetData>
  <sheetProtection/>
  <mergeCells count="15">
    <mergeCell ref="A1:K1"/>
    <mergeCell ref="A2:L2"/>
    <mergeCell ref="A3:K3"/>
    <mergeCell ref="B4:C4"/>
    <mergeCell ref="D4:F4"/>
    <mergeCell ref="G4:H4"/>
    <mergeCell ref="I4:J4"/>
    <mergeCell ref="B40:J40"/>
    <mergeCell ref="B16:C16"/>
    <mergeCell ref="D16:F16"/>
    <mergeCell ref="G16:H16"/>
    <mergeCell ref="I16:J16"/>
    <mergeCell ref="B29:C29"/>
    <mergeCell ref="D29:F29"/>
    <mergeCell ref="G29:H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35"/>
  <sheetViews>
    <sheetView zoomScalePageLayoutView="0" workbookViewId="0" topLeftCell="A1">
      <selection activeCell="F58" sqref="F58"/>
    </sheetView>
  </sheetViews>
  <sheetFormatPr defaultColWidth="9.00390625" defaultRowHeight="12.75"/>
  <cols>
    <col min="1" max="1" width="26.25390625" style="8" customWidth="1"/>
    <col min="2" max="2" width="11.875" style="8" customWidth="1"/>
    <col min="3" max="3" width="14.00390625" style="8" customWidth="1"/>
    <col min="4" max="4" width="11.375" style="8" customWidth="1"/>
    <col min="5" max="5" width="11.125" style="8" hidden="1" customWidth="1"/>
    <col min="6" max="6" width="14.00390625" style="8" customWidth="1"/>
    <col min="7" max="7" width="11.875" style="8" customWidth="1"/>
    <col min="8" max="8" width="14.375" style="8" customWidth="1"/>
    <col min="9" max="9" width="11.625" style="8" customWidth="1"/>
    <col min="10" max="10" width="14.875" style="8" customWidth="1"/>
    <col min="11" max="16384" width="9.125" style="8" customWidth="1"/>
  </cols>
  <sheetData>
    <row r="1" spans="1:12" ht="12.75" customHeight="1">
      <c r="A1" s="640"/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24"/>
    </row>
    <row r="2" spans="1:12" ht="13.5" customHeight="1">
      <c r="A2" s="650" t="s">
        <v>330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</row>
    <row r="3" spans="1:12" s="51" customFormat="1" ht="14.25" customHeight="1" thickBot="1">
      <c r="A3" s="640" t="s">
        <v>347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57"/>
    </row>
    <row r="4" spans="1:12" ht="53.25" customHeight="1">
      <c r="A4" s="452" t="s">
        <v>221</v>
      </c>
      <c r="B4" s="641" t="s">
        <v>237</v>
      </c>
      <c r="C4" s="641"/>
      <c r="D4" s="641" t="s">
        <v>238</v>
      </c>
      <c r="E4" s="642"/>
      <c r="F4" s="642"/>
      <c r="G4" s="641" t="s">
        <v>239</v>
      </c>
      <c r="H4" s="641"/>
      <c r="I4" s="641" t="s">
        <v>184</v>
      </c>
      <c r="J4" s="652"/>
      <c r="K4" s="24"/>
      <c r="L4" s="24"/>
    </row>
    <row r="5" spans="1:12" ht="43.5" customHeight="1">
      <c r="A5" s="453"/>
      <c r="B5" s="61" t="s">
        <v>341</v>
      </c>
      <c r="C5" s="61" t="s">
        <v>343</v>
      </c>
      <c r="D5" s="61" t="s">
        <v>341</v>
      </c>
      <c r="E5" s="61" t="s">
        <v>225</v>
      </c>
      <c r="F5" s="61" t="s">
        <v>343</v>
      </c>
      <c r="G5" s="61" t="s">
        <v>341</v>
      </c>
      <c r="H5" s="61" t="s">
        <v>343</v>
      </c>
      <c r="I5" s="61" t="s">
        <v>341</v>
      </c>
      <c r="J5" s="454" t="s">
        <v>343</v>
      </c>
      <c r="K5" s="24"/>
      <c r="L5" s="24"/>
    </row>
    <row r="6" spans="1:12" ht="12.75" customHeight="1">
      <c r="A6" s="455" t="s">
        <v>226</v>
      </c>
      <c r="B6" s="62">
        <v>60971</v>
      </c>
      <c r="C6" s="62">
        <v>60971</v>
      </c>
      <c r="D6" s="58">
        <v>17057</v>
      </c>
      <c r="E6" s="58"/>
      <c r="F6" s="58">
        <v>17057</v>
      </c>
      <c r="G6" s="62">
        <v>105676</v>
      </c>
      <c r="H6" s="62">
        <v>105676</v>
      </c>
      <c r="I6" s="62"/>
      <c r="J6" s="456"/>
      <c r="K6" s="24"/>
      <c r="L6" s="24"/>
    </row>
    <row r="7" spans="1:12" ht="13.5" customHeight="1">
      <c r="A7" s="455" t="s">
        <v>227</v>
      </c>
      <c r="B7" s="62">
        <v>18742</v>
      </c>
      <c r="C7" s="62">
        <v>18742</v>
      </c>
      <c r="D7" s="59">
        <v>5150</v>
      </c>
      <c r="E7" s="59"/>
      <c r="F7" s="59">
        <v>5150</v>
      </c>
      <c r="G7" s="62">
        <v>33015</v>
      </c>
      <c r="H7" s="62">
        <v>33015</v>
      </c>
      <c r="I7" s="62"/>
      <c r="J7" s="456"/>
      <c r="K7" s="24"/>
      <c r="L7" s="24"/>
    </row>
    <row r="8" spans="1:12" ht="15" customHeight="1">
      <c r="A8" s="455" t="s">
        <v>228</v>
      </c>
      <c r="B8" s="62">
        <v>19909</v>
      </c>
      <c r="C8" s="62">
        <v>19909</v>
      </c>
      <c r="D8" s="59">
        <v>5288</v>
      </c>
      <c r="E8" s="59"/>
      <c r="F8" s="59">
        <v>5288</v>
      </c>
      <c r="G8" s="62">
        <v>10820</v>
      </c>
      <c r="H8" s="62">
        <v>10820</v>
      </c>
      <c r="I8" s="62"/>
      <c r="J8" s="456"/>
      <c r="K8" s="24"/>
      <c r="L8" s="24"/>
    </row>
    <row r="9" spans="1:12" ht="15" customHeight="1">
      <c r="A9" s="455" t="s">
        <v>229</v>
      </c>
      <c r="B9" s="62">
        <v>17906</v>
      </c>
      <c r="C9" s="62">
        <v>17906</v>
      </c>
      <c r="D9" s="58">
        <v>4876</v>
      </c>
      <c r="E9" s="58"/>
      <c r="F9" s="58">
        <v>4876</v>
      </c>
      <c r="G9" s="62">
        <v>6250</v>
      </c>
      <c r="H9" s="62">
        <v>6250</v>
      </c>
      <c r="I9" s="62"/>
      <c r="J9" s="456"/>
      <c r="K9" s="24"/>
      <c r="L9" s="24"/>
    </row>
    <row r="10" spans="1:12" ht="14.25" customHeight="1">
      <c r="A10" s="455" t="s">
        <v>230</v>
      </c>
      <c r="B10" s="62">
        <v>42673</v>
      </c>
      <c r="C10" s="62">
        <v>42673</v>
      </c>
      <c r="D10" s="59">
        <v>11060</v>
      </c>
      <c r="E10" s="59"/>
      <c r="F10" s="59">
        <v>11060</v>
      </c>
      <c r="G10" s="62">
        <v>153245</v>
      </c>
      <c r="H10" s="62">
        <v>153245</v>
      </c>
      <c r="I10" s="62"/>
      <c r="J10" s="456"/>
      <c r="K10" s="24"/>
      <c r="L10" s="24"/>
    </row>
    <row r="11" spans="1:12" ht="14.25" customHeight="1">
      <c r="A11" s="455" t="s">
        <v>286</v>
      </c>
      <c r="B11" s="62">
        <v>7352</v>
      </c>
      <c r="C11" s="62">
        <v>7352</v>
      </c>
      <c r="D11" s="59">
        <v>1990</v>
      </c>
      <c r="E11" s="59"/>
      <c r="F11" s="59">
        <v>1990</v>
      </c>
      <c r="G11" s="62">
        <v>19888</v>
      </c>
      <c r="H11" s="62">
        <v>19888</v>
      </c>
      <c r="I11" s="62"/>
      <c r="J11" s="456"/>
      <c r="K11" s="24"/>
      <c r="L11" s="24"/>
    </row>
    <row r="12" spans="1:12" ht="15" customHeight="1" thickBot="1">
      <c r="A12" s="458" t="s">
        <v>209</v>
      </c>
      <c r="B12" s="459">
        <f aca="true" t="shared" si="0" ref="B12:J12">SUM(B6:B11)</f>
        <v>167553</v>
      </c>
      <c r="C12" s="459">
        <f t="shared" si="0"/>
        <v>167553</v>
      </c>
      <c r="D12" s="459">
        <f t="shared" si="0"/>
        <v>45421</v>
      </c>
      <c r="E12" s="459">
        <f t="shared" si="0"/>
        <v>0</v>
      </c>
      <c r="F12" s="459">
        <f t="shared" si="0"/>
        <v>45421</v>
      </c>
      <c r="G12" s="459">
        <f t="shared" si="0"/>
        <v>328894</v>
      </c>
      <c r="H12" s="459">
        <f t="shared" si="0"/>
        <v>328894</v>
      </c>
      <c r="I12" s="459">
        <f t="shared" si="0"/>
        <v>0</v>
      </c>
      <c r="J12" s="460">
        <f t="shared" si="0"/>
        <v>0</v>
      </c>
      <c r="K12" s="24"/>
      <c r="L12" s="24"/>
    </row>
    <row r="13" spans="1:12" ht="34.5" customHeight="1" thickBot="1">
      <c r="A13" s="464" t="s">
        <v>231</v>
      </c>
      <c r="B13" s="465">
        <v>242755</v>
      </c>
      <c r="C13" s="465">
        <v>242755</v>
      </c>
      <c r="D13" s="465">
        <v>69634</v>
      </c>
      <c r="E13" s="465"/>
      <c r="F13" s="465">
        <v>69634</v>
      </c>
      <c r="G13" s="465">
        <v>68160</v>
      </c>
      <c r="H13" s="465">
        <v>68160</v>
      </c>
      <c r="I13" s="465"/>
      <c r="J13" s="466"/>
      <c r="K13" s="24"/>
      <c r="L13" s="24"/>
    </row>
    <row r="14" spans="1:12" ht="15" thickBot="1">
      <c r="A14" s="461" t="s">
        <v>232</v>
      </c>
      <c r="B14" s="462">
        <f aca="true" t="shared" si="1" ref="B14:J14">B13+B12</f>
        <v>410308</v>
      </c>
      <c r="C14" s="462">
        <f t="shared" si="1"/>
        <v>410308</v>
      </c>
      <c r="D14" s="462">
        <f t="shared" si="1"/>
        <v>115055</v>
      </c>
      <c r="E14" s="462">
        <f t="shared" si="1"/>
        <v>0</v>
      </c>
      <c r="F14" s="462">
        <f t="shared" si="1"/>
        <v>115055</v>
      </c>
      <c r="G14" s="462">
        <f t="shared" si="1"/>
        <v>397054</v>
      </c>
      <c r="H14" s="462">
        <f t="shared" si="1"/>
        <v>397054</v>
      </c>
      <c r="I14" s="462">
        <f t="shared" si="1"/>
        <v>0</v>
      </c>
      <c r="J14" s="463">
        <f t="shared" si="1"/>
        <v>0</v>
      </c>
      <c r="K14" s="24"/>
      <c r="L14" s="24"/>
    </row>
    <row r="15" spans="1:12" s="10" customFormat="1" ht="15" thickBot="1">
      <c r="A15" s="457"/>
      <c r="B15" s="65"/>
      <c r="C15" s="65"/>
      <c r="D15" s="65"/>
      <c r="E15" s="65"/>
      <c r="F15" s="65"/>
      <c r="G15" s="65"/>
      <c r="H15" s="65"/>
      <c r="I15" s="65"/>
      <c r="J15" s="65"/>
      <c r="K15" s="60"/>
      <c r="L15" s="60"/>
    </row>
    <row r="16" spans="1:12" ht="46.5" customHeight="1">
      <c r="A16" s="452" t="s">
        <v>221</v>
      </c>
      <c r="B16" s="641" t="s">
        <v>182</v>
      </c>
      <c r="C16" s="642"/>
      <c r="D16" s="641" t="s">
        <v>240</v>
      </c>
      <c r="E16" s="641"/>
      <c r="F16" s="641"/>
      <c r="G16" s="641" t="s">
        <v>241</v>
      </c>
      <c r="H16" s="643"/>
      <c r="I16" s="641" t="s">
        <v>242</v>
      </c>
      <c r="J16" s="644"/>
      <c r="K16" s="24"/>
      <c r="L16" s="24"/>
    </row>
    <row r="17" spans="1:12" ht="43.5" customHeight="1">
      <c r="A17" s="453"/>
      <c r="B17" s="61" t="s">
        <v>341</v>
      </c>
      <c r="C17" s="61" t="s">
        <v>343</v>
      </c>
      <c r="D17" s="61" t="s">
        <v>341</v>
      </c>
      <c r="E17" s="61" t="s">
        <v>225</v>
      </c>
      <c r="F17" s="61" t="s">
        <v>343</v>
      </c>
      <c r="G17" s="61" t="s">
        <v>341</v>
      </c>
      <c r="H17" s="61" t="s">
        <v>343</v>
      </c>
      <c r="I17" s="61" t="s">
        <v>341</v>
      </c>
      <c r="J17" s="454" t="s">
        <v>343</v>
      </c>
      <c r="K17" s="24"/>
      <c r="L17" s="24"/>
    </row>
    <row r="18" spans="1:12" ht="13.5" customHeight="1">
      <c r="A18" s="455" t="s">
        <v>226</v>
      </c>
      <c r="B18" s="62">
        <v>11957</v>
      </c>
      <c r="C18" s="62">
        <v>11957</v>
      </c>
      <c r="D18" s="62">
        <v>6477</v>
      </c>
      <c r="E18" s="62"/>
      <c r="F18" s="62">
        <v>6477</v>
      </c>
      <c r="G18" s="62"/>
      <c r="H18" s="62"/>
      <c r="I18" s="62">
        <f aca="true" t="shared" si="2" ref="I18:I26">B6+D6+G6+I6+B18+D18+G18</f>
        <v>202138</v>
      </c>
      <c r="J18" s="456">
        <f aca="true" t="shared" si="3" ref="J18:J23">C6+F6+H6+J6+C18+F18+H18</f>
        <v>202138</v>
      </c>
      <c r="K18" s="24"/>
      <c r="L18" s="24"/>
    </row>
    <row r="19" spans="1:12" ht="14.25" customHeight="1">
      <c r="A19" s="455" t="s">
        <v>227</v>
      </c>
      <c r="B19" s="62"/>
      <c r="C19" s="62"/>
      <c r="D19" s="63"/>
      <c r="E19" s="63"/>
      <c r="F19" s="63"/>
      <c r="G19" s="62"/>
      <c r="H19" s="62"/>
      <c r="I19" s="62">
        <f t="shared" si="2"/>
        <v>56907</v>
      </c>
      <c r="J19" s="456">
        <f t="shared" si="3"/>
        <v>56907</v>
      </c>
      <c r="K19" s="24"/>
      <c r="L19" s="24"/>
    </row>
    <row r="20" spans="1:12" ht="15">
      <c r="A20" s="455" t="s">
        <v>228</v>
      </c>
      <c r="B20" s="62"/>
      <c r="C20" s="62"/>
      <c r="D20" s="63"/>
      <c r="E20" s="63"/>
      <c r="F20" s="63"/>
      <c r="G20" s="62"/>
      <c r="H20" s="62"/>
      <c r="I20" s="62">
        <f t="shared" si="2"/>
        <v>36017</v>
      </c>
      <c r="J20" s="456">
        <f t="shared" si="3"/>
        <v>36017</v>
      </c>
      <c r="K20" s="24"/>
      <c r="L20" s="24"/>
    </row>
    <row r="21" spans="1:12" ht="15">
      <c r="A21" s="455" t="s">
        <v>229</v>
      </c>
      <c r="B21" s="62">
        <v>935</v>
      </c>
      <c r="C21" s="62">
        <v>935</v>
      </c>
      <c r="D21" s="63"/>
      <c r="E21" s="63"/>
      <c r="F21" s="63"/>
      <c r="G21" s="62"/>
      <c r="H21" s="62"/>
      <c r="I21" s="62">
        <f t="shared" si="2"/>
        <v>29967</v>
      </c>
      <c r="J21" s="456">
        <f t="shared" si="3"/>
        <v>29967</v>
      </c>
      <c r="K21" s="24"/>
      <c r="L21" s="24"/>
    </row>
    <row r="22" spans="1:12" ht="15">
      <c r="A22" s="455" t="s">
        <v>230</v>
      </c>
      <c r="B22" s="62">
        <v>2250</v>
      </c>
      <c r="C22" s="62">
        <v>2250</v>
      </c>
      <c r="D22" s="63"/>
      <c r="E22" s="63"/>
      <c r="F22" s="63"/>
      <c r="G22" s="62"/>
      <c r="H22" s="62"/>
      <c r="I22" s="62">
        <f t="shared" si="2"/>
        <v>209228</v>
      </c>
      <c r="J22" s="456">
        <f>C10+F10+H10+J10+C22+F22+H22</f>
        <v>209228</v>
      </c>
      <c r="K22" s="24"/>
      <c r="L22" s="24"/>
    </row>
    <row r="23" spans="1:12" ht="15">
      <c r="A23" s="455" t="s">
        <v>286</v>
      </c>
      <c r="B23" s="62">
        <v>338</v>
      </c>
      <c r="C23" s="62">
        <v>338</v>
      </c>
      <c r="D23" s="63"/>
      <c r="E23" s="63"/>
      <c r="F23" s="63"/>
      <c r="G23" s="62"/>
      <c r="H23" s="62"/>
      <c r="I23" s="62">
        <f t="shared" si="2"/>
        <v>29568</v>
      </c>
      <c r="J23" s="456">
        <f t="shared" si="3"/>
        <v>29568</v>
      </c>
      <c r="K23" s="24"/>
      <c r="L23" s="24"/>
    </row>
    <row r="24" spans="1:12" ht="15.75" customHeight="1" thickBot="1">
      <c r="A24" s="458" t="s">
        <v>209</v>
      </c>
      <c r="B24" s="72">
        <f>SUM(B18:B23)</f>
        <v>15480</v>
      </c>
      <c r="C24" s="72">
        <f>SUM(C18:C23)</f>
        <v>15480</v>
      </c>
      <c r="D24" s="72">
        <f>SUM(D18:D23)</f>
        <v>6477</v>
      </c>
      <c r="E24" s="72">
        <f aca="true" t="shared" si="4" ref="E24:J24">SUM(E18:E23)</f>
        <v>0</v>
      </c>
      <c r="F24" s="72">
        <f t="shared" si="4"/>
        <v>6477</v>
      </c>
      <c r="G24" s="72">
        <f t="shared" si="4"/>
        <v>0</v>
      </c>
      <c r="H24" s="72">
        <f t="shared" si="4"/>
        <v>0</v>
      </c>
      <c r="I24" s="72">
        <f t="shared" si="2"/>
        <v>563825</v>
      </c>
      <c r="J24" s="467">
        <f t="shared" si="4"/>
        <v>563825</v>
      </c>
      <c r="K24" s="24"/>
      <c r="L24" s="24"/>
    </row>
    <row r="25" spans="1:12" ht="29.25" thickBot="1">
      <c r="A25" s="464" t="s">
        <v>231</v>
      </c>
      <c r="B25" s="465"/>
      <c r="C25" s="465"/>
      <c r="D25" s="465"/>
      <c r="E25" s="465"/>
      <c r="F25" s="465"/>
      <c r="G25" s="465"/>
      <c r="H25" s="465"/>
      <c r="I25" s="470">
        <f t="shared" si="2"/>
        <v>380549</v>
      </c>
      <c r="J25" s="471">
        <f>C13+F13+H13+J13+C25+F25+H25</f>
        <v>380549</v>
      </c>
      <c r="K25" s="24"/>
      <c r="L25" s="24"/>
    </row>
    <row r="26" spans="1:12" ht="15.75" thickBot="1">
      <c r="A26" s="461" t="s">
        <v>232</v>
      </c>
      <c r="B26" s="462">
        <f aca="true" t="shared" si="5" ref="B26:H26">B24+B25</f>
        <v>15480</v>
      </c>
      <c r="C26" s="462">
        <f t="shared" si="5"/>
        <v>15480</v>
      </c>
      <c r="D26" s="462">
        <f t="shared" si="5"/>
        <v>6477</v>
      </c>
      <c r="E26" s="462">
        <f t="shared" si="5"/>
        <v>0</v>
      </c>
      <c r="F26" s="462">
        <f t="shared" si="5"/>
        <v>6477</v>
      </c>
      <c r="G26" s="462">
        <f t="shared" si="5"/>
        <v>0</v>
      </c>
      <c r="H26" s="462">
        <f t="shared" si="5"/>
        <v>0</v>
      </c>
      <c r="I26" s="468">
        <f t="shared" si="2"/>
        <v>944374</v>
      </c>
      <c r="J26" s="469">
        <f>C14+F14+H14+J14+C26+F26+H26</f>
        <v>944374</v>
      </c>
      <c r="K26" s="24"/>
      <c r="L26" s="24"/>
    </row>
    <row r="27" spans="1:12" ht="14.25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24"/>
      <c r="L27" s="24"/>
    </row>
    <row r="28" spans="1:12" ht="14.2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24"/>
      <c r="L28" s="24"/>
    </row>
    <row r="29" spans="1:12" ht="14.25">
      <c r="A29" s="60"/>
      <c r="B29" s="60"/>
      <c r="C29" s="60"/>
      <c r="D29" s="24"/>
      <c r="E29" s="24"/>
      <c r="F29" s="24"/>
      <c r="G29" s="24"/>
      <c r="H29" s="24"/>
      <c r="I29" s="24"/>
      <c r="J29" s="24"/>
      <c r="K29" s="24"/>
      <c r="L29" s="24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  <row r="35" spans="1:4" ht="12.75">
      <c r="A35" s="10"/>
      <c r="B35" s="10"/>
      <c r="C35" s="10"/>
      <c r="D35" s="10"/>
    </row>
  </sheetData>
  <sheetProtection/>
  <mergeCells count="11">
    <mergeCell ref="G4:H4"/>
    <mergeCell ref="I4:J4"/>
    <mergeCell ref="B16:C16"/>
    <mergeCell ref="D16:F16"/>
    <mergeCell ref="G16:H16"/>
    <mergeCell ref="I16:J16"/>
    <mergeCell ref="A1:K1"/>
    <mergeCell ref="A2:L2"/>
    <mergeCell ref="A3:K3"/>
    <mergeCell ref="B4:C4"/>
    <mergeCell ref="D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SheetLayoutView="100" zoomScalePageLayoutView="0" workbookViewId="0" topLeftCell="A20">
      <selection activeCell="D34" sqref="D34"/>
    </sheetView>
  </sheetViews>
  <sheetFormatPr defaultColWidth="9.00390625" defaultRowHeight="12.75"/>
  <cols>
    <col min="1" max="1" width="8.25390625" style="1" customWidth="1"/>
    <col min="2" max="2" width="63.00390625" style="1" customWidth="1"/>
    <col min="3" max="3" width="12.375" style="1" customWidth="1"/>
    <col min="4" max="4" width="14.375" style="1" customWidth="1"/>
    <col min="5" max="5" width="12.875" style="1" customWidth="1"/>
    <col min="6" max="21" width="2.75390625" style="1" customWidth="1"/>
    <col min="22" max="22" width="2.00390625" style="1" customWidth="1"/>
    <col min="23" max="23" width="2.75390625" style="1" hidden="1" customWidth="1"/>
    <col min="24" max="24" width="1.75390625" style="1" hidden="1" customWidth="1"/>
    <col min="25" max="27" width="2.75390625" style="1" hidden="1" customWidth="1"/>
    <col min="28" max="36" width="2.75390625" style="1" customWidth="1"/>
    <col min="37" max="37" width="9.125" style="1" customWidth="1"/>
    <col min="38" max="16384" width="9.125" style="1" customWidth="1"/>
  </cols>
  <sheetData>
    <row r="1" spans="1:27" ht="12.75">
      <c r="A1" s="653" t="s">
        <v>326</v>
      </c>
      <c r="B1" s="653"/>
      <c r="C1" s="653"/>
      <c r="D1" s="653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</row>
    <row r="2" spans="1:27" ht="19.5" customHeight="1">
      <c r="A2" s="654" t="s">
        <v>344</v>
      </c>
      <c r="B2" s="654"/>
      <c r="C2" s="654"/>
      <c r="D2" s="654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</row>
    <row r="3" spans="2:27" ht="15.75" customHeight="1" thickBot="1">
      <c r="B3" s="306"/>
      <c r="C3" s="306"/>
      <c r="D3" s="306" t="s">
        <v>46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280"/>
      <c r="X3" s="280"/>
      <c r="Y3" s="280"/>
      <c r="Z3" s="280"/>
      <c r="AA3" s="280"/>
    </row>
    <row r="4" spans="1:28" ht="36.75" customHeight="1">
      <c r="A4" s="401" t="s">
        <v>0</v>
      </c>
      <c r="B4" s="307" t="s">
        <v>143</v>
      </c>
      <c r="C4" s="308" t="s">
        <v>337</v>
      </c>
      <c r="D4" s="309" t="s">
        <v>345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05"/>
      <c r="X4" s="281"/>
      <c r="Y4" s="281"/>
      <c r="Z4" s="281"/>
      <c r="AA4" s="345"/>
      <c r="AB4" s="2"/>
    </row>
    <row r="5" spans="1:27" s="4" customFormat="1" ht="19.5" customHeight="1">
      <c r="A5" s="437">
        <v>1</v>
      </c>
      <c r="B5" s="310" t="s">
        <v>144</v>
      </c>
      <c r="C5" s="432">
        <v>154662</v>
      </c>
      <c r="D5" s="317">
        <v>154662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277"/>
      <c r="X5" s="277"/>
      <c r="Y5" s="277"/>
      <c r="Z5" s="277"/>
      <c r="AA5" s="278"/>
    </row>
    <row r="6" spans="1:27" s="4" customFormat="1" ht="26.25" customHeight="1">
      <c r="A6" s="437">
        <v>2</v>
      </c>
      <c r="B6" s="311" t="s">
        <v>145</v>
      </c>
      <c r="C6" s="432">
        <v>239104</v>
      </c>
      <c r="D6" s="317">
        <v>239104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282"/>
      <c r="X6" s="282"/>
      <c r="Y6" s="282"/>
      <c r="Z6" s="282"/>
      <c r="AA6" s="283"/>
    </row>
    <row r="7" spans="1:27" s="4" customFormat="1" ht="30.75" customHeight="1">
      <c r="A7" s="437">
        <v>3</v>
      </c>
      <c r="B7" s="311" t="s">
        <v>146</v>
      </c>
      <c r="C7" s="432">
        <v>249456</v>
      </c>
      <c r="D7" s="317">
        <v>249456</v>
      </c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4"/>
      <c r="W7" s="282"/>
      <c r="X7" s="282"/>
      <c r="Y7" s="282"/>
      <c r="Z7" s="282"/>
      <c r="AA7" s="283"/>
    </row>
    <row r="8" spans="1:27" ht="19.5" customHeight="1">
      <c r="A8" s="437">
        <v>4</v>
      </c>
      <c r="B8" s="311" t="s">
        <v>147</v>
      </c>
      <c r="C8" s="432">
        <v>13389</v>
      </c>
      <c r="D8" s="317">
        <v>13389</v>
      </c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4"/>
      <c r="W8" s="282"/>
      <c r="X8" s="282"/>
      <c r="Y8" s="282"/>
      <c r="Z8" s="282"/>
      <c r="AA8" s="283"/>
    </row>
    <row r="9" spans="1:27" s="2" customFormat="1" ht="19.5" customHeight="1">
      <c r="A9" s="437">
        <v>5</v>
      </c>
      <c r="B9" s="311" t="s">
        <v>148</v>
      </c>
      <c r="C9" s="432">
        <v>245452</v>
      </c>
      <c r="D9" s="317">
        <v>245452</v>
      </c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4"/>
      <c r="W9" s="282"/>
      <c r="X9" s="282"/>
      <c r="Y9" s="282"/>
      <c r="Z9" s="282"/>
      <c r="AA9" s="283"/>
    </row>
    <row r="10" spans="1:27" s="2" customFormat="1" ht="25.5" customHeight="1">
      <c r="A10" s="437"/>
      <c r="B10" s="311" t="s">
        <v>246</v>
      </c>
      <c r="C10" s="433">
        <v>245452</v>
      </c>
      <c r="D10" s="340">
        <v>245452</v>
      </c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46"/>
      <c r="W10" s="286"/>
      <c r="X10" s="286"/>
      <c r="Y10" s="286"/>
      <c r="Z10" s="286"/>
      <c r="AA10" s="287"/>
    </row>
    <row r="11" spans="1:27" ht="19.5" customHeight="1">
      <c r="A11" s="437">
        <v>6</v>
      </c>
      <c r="B11" s="300" t="s">
        <v>359</v>
      </c>
      <c r="C11" s="434">
        <f>SUM(C5:C9)</f>
        <v>902063</v>
      </c>
      <c r="D11" s="341">
        <f>SUM(D5:D9)</f>
        <v>902063</v>
      </c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5"/>
      <c r="W11" s="284"/>
      <c r="X11" s="284"/>
      <c r="Y11" s="284"/>
      <c r="Z11" s="284"/>
      <c r="AA11" s="285"/>
    </row>
    <row r="12" spans="1:27" ht="25.5" customHeight="1">
      <c r="A12" s="437">
        <v>7</v>
      </c>
      <c r="B12" s="311" t="s">
        <v>149</v>
      </c>
      <c r="C12" s="432">
        <v>56409</v>
      </c>
      <c r="D12" s="317">
        <v>56409</v>
      </c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4"/>
      <c r="W12" s="282"/>
      <c r="X12" s="282"/>
      <c r="Y12" s="282"/>
      <c r="Z12" s="282"/>
      <c r="AA12" s="283"/>
    </row>
    <row r="13" spans="1:27" ht="19.5" customHeight="1">
      <c r="A13" s="437">
        <v>8</v>
      </c>
      <c r="B13" s="300" t="s">
        <v>218</v>
      </c>
      <c r="C13" s="434">
        <v>56409</v>
      </c>
      <c r="D13" s="341">
        <f>SUM(D12)</f>
        <v>56409</v>
      </c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5"/>
      <c r="W13" s="284"/>
      <c r="X13" s="284"/>
      <c r="Y13" s="284"/>
      <c r="Z13" s="284"/>
      <c r="AA13" s="285"/>
    </row>
    <row r="14" spans="1:27" ht="19.5" customHeight="1">
      <c r="A14" s="437">
        <v>9</v>
      </c>
      <c r="B14" s="311" t="s">
        <v>324</v>
      </c>
      <c r="C14" s="432">
        <v>3218135</v>
      </c>
      <c r="D14" s="317">
        <v>3218135</v>
      </c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5"/>
      <c r="W14" s="284"/>
      <c r="X14" s="284"/>
      <c r="Y14" s="284"/>
      <c r="Z14" s="284"/>
      <c r="AA14" s="285"/>
    </row>
    <row r="15" spans="1:27" ht="19.5" customHeight="1">
      <c r="A15" s="437">
        <v>10</v>
      </c>
      <c r="B15" s="300" t="s">
        <v>219</v>
      </c>
      <c r="C15" s="434">
        <f>SUM(C14:C14)</f>
        <v>3218135</v>
      </c>
      <c r="D15" s="341">
        <f>SUM(D14:D14)</f>
        <v>3218135</v>
      </c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5"/>
      <c r="W15" s="284"/>
      <c r="X15" s="284"/>
      <c r="Y15" s="284"/>
      <c r="Z15" s="284"/>
      <c r="AA15" s="285"/>
    </row>
    <row r="16" spans="1:27" ht="19.5" customHeight="1">
      <c r="A16" s="437">
        <v>11</v>
      </c>
      <c r="B16" s="311" t="s">
        <v>150</v>
      </c>
      <c r="C16" s="432">
        <v>156000</v>
      </c>
      <c r="D16" s="317">
        <v>156000</v>
      </c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4"/>
      <c r="W16" s="282"/>
      <c r="X16" s="282"/>
      <c r="Y16" s="282"/>
      <c r="Z16" s="282"/>
      <c r="AA16" s="283"/>
    </row>
    <row r="17" spans="1:27" ht="19.5" customHeight="1">
      <c r="A17" s="437">
        <v>12</v>
      </c>
      <c r="B17" s="311" t="s">
        <v>151</v>
      </c>
      <c r="C17" s="432">
        <v>510000</v>
      </c>
      <c r="D17" s="317">
        <v>518757</v>
      </c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4"/>
      <c r="W17" s="282"/>
      <c r="X17" s="282"/>
      <c r="Y17" s="282"/>
      <c r="Z17" s="282"/>
      <c r="AA17" s="283"/>
    </row>
    <row r="18" spans="1:27" ht="19.5" customHeight="1">
      <c r="A18" s="437">
        <v>13</v>
      </c>
      <c r="B18" s="311" t="s">
        <v>152</v>
      </c>
      <c r="C18" s="432">
        <v>34000</v>
      </c>
      <c r="D18" s="317">
        <v>34000</v>
      </c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4"/>
      <c r="W18" s="282"/>
      <c r="X18" s="282"/>
      <c r="Y18" s="282"/>
      <c r="Z18" s="282"/>
      <c r="AA18" s="283"/>
    </row>
    <row r="19" spans="1:27" ht="19.5" customHeight="1">
      <c r="A19" s="437">
        <v>14</v>
      </c>
      <c r="B19" s="311" t="s">
        <v>153</v>
      </c>
      <c r="C19" s="432">
        <v>1000</v>
      </c>
      <c r="D19" s="317">
        <v>1000</v>
      </c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4"/>
      <c r="W19" s="282"/>
      <c r="X19" s="282"/>
      <c r="Y19" s="282"/>
      <c r="Z19" s="282"/>
      <c r="AA19" s="283"/>
    </row>
    <row r="20" spans="1:27" ht="19.5" customHeight="1">
      <c r="A20" s="437">
        <v>15</v>
      </c>
      <c r="B20" s="300" t="s">
        <v>360</v>
      </c>
      <c r="C20" s="434">
        <f>SUM(C16:C19)</f>
        <v>701000</v>
      </c>
      <c r="D20" s="341">
        <f>SUM(D16:D19)</f>
        <v>709757</v>
      </c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5"/>
      <c r="W20" s="284"/>
      <c r="X20" s="284"/>
      <c r="Y20" s="284"/>
      <c r="Z20" s="284"/>
      <c r="AA20" s="285"/>
    </row>
    <row r="21" spans="1:27" ht="19.5" customHeight="1">
      <c r="A21" s="437">
        <v>16</v>
      </c>
      <c r="B21" s="311" t="s">
        <v>154</v>
      </c>
      <c r="C21" s="432">
        <v>1600</v>
      </c>
      <c r="D21" s="317">
        <v>1600</v>
      </c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4"/>
      <c r="W21" s="282"/>
      <c r="X21" s="282"/>
      <c r="Y21" s="282"/>
      <c r="Z21" s="282"/>
      <c r="AA21" s="283"/>
    </row>
    <row r="22" spans="1:27" ht="19.5" customHeight="1">
      <c r="A22" s="437">
        <v>17</v>
      </c>
      <c r="B22" s="300" t="s">
        <v>361</v>
      </c>
      <c r="C22" s="434">
        <f>C20+C21</f>
        <v>702600</v>
      </c>
      <c r="D22" s="341">
        <f>D20+D21</f>
        <v>711357</v>
      </c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5"/>
      <c r="W22" s="284"/>
      <c r="X22" s="284"/>
      <c r="Y22" s="284"/>
      <c r="Z22" s="284"/>
      <c r="AA22" s="285"/>
    </row>
    <row r="23" spans="1:27" ht="19.5" customHeight="1">
      <c r="A23" s="437">
        <v>18</v>
      </c>
      <c r="B23" s="301" t="s">
        <v>155</v>
      </c>
      <c r="C23" s="435">
        <v>300</v>
      </c>
      <c r="D23" s="318">
        <v>300</v>
      </c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47"/>
      <c r="W23" s="288"/>
      <c r="X23" s="288"/>
      <c r="Y23" s="288"/>
      <c r="Z23" s="288"/>
      <c r="AA23" s="289"/>
    </row>
    <row r="24" spans="1:27" ht="19.5" customHeight="1">
      <c r="A24" s="437">
        <v>19</v>
      </c>
      <c r="B24" s="301" t="s">
        <v>156</v>
      </c>
      <c r="C24" s="435">
        <v>72500</v>
      </c>
      <c r="D24" s="318">
        <v>72500</v>
      </c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47"/>
      <c r="W24" s="288"/>
      <c r="X24" s="288"/>
      <c r="Y24" s="288"/>
      <c r="Z24" s="288"/>
      <c r="AA24" s="289"/>
    </row>
    <row r="25" spans="1:27" ht="19.5" customHeight="1">
      <c r="A25" s="437">
        <v>20</v>
      </c>
      <c r="B25" s="301" t="s">
        <v>157</v>
      </c>
      <c r="C25" s="435">
        <v>800</v>
      </c>
      <c r="D25" s="318">
        <v>800</v>
      </c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47"/>
      <c r="W25" s="288"/>
      <c r="X25" s="288"/>
      <c r="Y25" s="288"/>
      <c r="Z25" s="288"/>
      <c r="AA25" s="289"/>
    </row>
    <row r="26" spans="1:27" ht="19.5" customHeight="1">
      <c r="A26" s="437">
        <v>21</v>
      </c>
      <c r="B26" s="301" t="s">
        <v>158</v>
      </c>
      <c r="C26" s="435">
        <v>39000</v>
      </c>
      <c r="D26" s="318">
        <v>39000</v>
      </c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47"/>
      <c r="W26" s="288"/>
      <c r="X26" s="288"/>
      <c r="Y26" s="288"/>
      <c r="Z26" s="288"/>
      <c r="AA26" s="289"/>
    </row>
    <row r="27" spans="1:27" ht="19.5" customHeight="1">
      <c r="A27" s="437">
        <v>22</v>
      </c>
      <c r="B27" s="301" t="s">
        <v>159</v>
      </c>
      <c r="C27" s="435">
        <v>35000</v>
      </c>
      <c r="D27" s="318">
        <v>35000</v>
      </c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47"/>
      <c r="W27" s="288"/>
      <c r="X27" s="288"/>
      <c r="Y27" s="288"/>
      <c r="Z27" s="288"/>
      <c r="AA27" s="289"/>
    </row>
    <row r="28" spans="1:27" ht="19.5" customHeight="1">
      <c r="A28" s="437">
        <v>23</v>
      </c>
      <c r="B28" s="301" t="s">
        <v>160</v>
      </c>
      <c r="C28" s="435">
        <v>29000</v>
      </c>
      <c r="D28" s="318">
        <v>29000</v>
      </c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47"/>
      <c r="W28" s="288"/>
      <c r="X28" s="288"/>
      <c r="Y28" s="288"/>
      <c r="Z28" s="288"/>
      <c r="AA28" s="289"/>
    </row>
    <row r="29" spans="1:27" ht="19.5" customHeight="1">
      <c r="A29" s="437">
        <v>24</v>
      </c>
      <c r="B29" s="301" t="s">
        <v>161</v>
      </c>
      <c r="C29" s="435">
        <v>9000</v>
      </c>
      <c r="D29" s="318">
        <v>9000</v>
      </c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47"/>
      <c r="W29" s="288"/>
      <c r="X29" s="288"/>
      <c r="Y29" s="288"/>
      <c r="Z29" s="288"/>
      <c r="AA29" s="289"/>
    </row>
    <row r="30" spans="1:27" ht="19.5" customHeight="1">
      <c r="A30" s="437">
        <v>25</v>
      </c>
      <c r="B30" s="301" t="s">
        <v>162</v>
      </c>
      <c r="C30" s="435">
        <v>500</v>
      </c>
      <c r="D30" s="318">
        <v>500</v>
      </c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47"/>
      <c r="W30" s="288"/>
      <c r="X30" s="288"/>
      <c r="Y30" s="288"/>
      <c r="Z30" s="288"/>
      <c r="AA30" s="289"/>
    </row>
    <row r="31" spans="1:27" ht="19.5" customHeight="1">
      <c r="A31" s="437">
        <v>26</v>
      </c>
      <c r="B31" s="301" t="s">
        <v>163</v>
      </c>
      <c r="C31" s="435">
        <v>100</v>
      </c>
      <c r="D31" s="318">
        <v>100</v>
      </c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47"/>
      <c r="W31" s="288"/>
      <c r="X31" s="288"/>
      <c r="Y31" s="288"/>
      <c r="Z31" s="288"/>
      <c r="AA31" s="289"/>
    </row>
    <row r="32" spans="1:27" ht="19.5" customHeight="1">
      <c r="A32" s="437">
        <v>27</v>
      </c>
      <c r="B32" s="302" t="s">
        <v>362</v>
      </c>
      <c r="C32" s="436">
        <f>SUM(C23:C31)</f>
        <v>186200</v>
      </c>
      <c r="D32" s="342">
        <f>SUM(D23:D31)</f>
        <v>186200</v>
      </c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48"/>
      <c r="W32" s="290"/>
      <c r="X32" s="290"/>
      <c r="Y32" s="290"/>
      <c r="Z32" s="290"/>
      <c r="AA32" s="291"/>
    </row>
    <row r="33" spans="1:27" ht="19.5" customHeight="1">
      <c r="A33" s="437">
        <v>28</v>
      </c>
      <c r="B33" s="301" t="s">
        <v>164</v>
      </c>
      <c r="C33" s="435">
        <v>156000</v>
      </c>
      <c r="D33" s="318">
        <v>156000</v>
      </c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47"/>
      <c r="W33" s="288"/>
      <c r="X33" s="288"/>
      <c r="Y33" s="288"/>
      <c r="Z33" s="288"/>
      <c r="AA33" s="289"/>
    </row>
    <row r="34" spans="1:27" ht="19.5" customHeight="1">
      <c r="A34" s="437">
        <v>29</v>
      </c>
      <c r="B34" s="300" t="s">
        <v>363</v>
      </c>
      <c r="C34" s="434">
        <f>C33</f>
        <v>156000</v>
      </c>
      <c r="D34" s="341">
        <f>D33</f>
        <v>156000</v>
      </c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5"/>
      <c r="W34" s="284"/>
      <c r="X34" s="284"/>
      <c r="Y34" s="284"/>
      <c r="Z34" s="284"/>
      <c r="AA34" s="285"/>
    </row>
    <row r="35" spans="1:27" ht="29.25" customHeight="1">
      <c r="A35" s="437">
        <v>30</v>
      </c>
      <c r="B35" s="311" t="s">
        <v>165</v>
      </c>
      <c r="C35" s="432">
        <v>500</v>
      </c>
      <c r="D35" s="317">
        <v>500</v>
      </c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4"/>
      <c r="W35" s="282"/>
      <c r="X35" s="282"/>
      <c r="Y35" s="282"/>
      <c r="Z35" s="282"/>
      <c r="AA35" s="283"/>
    </row>
    <row r="36" spans="1:27" ht="19.5" customHeight="1">
      <c r="A36" s="437">
        <v>31</v>
      </c>
      <c r="B36" s="301" t="s">
        <v>166</v>
      </c>
      <c r="C36" s="435">
        <v>1000</v>
      </c>
      <c r="D36" s="318">
        <v>1000</v>
      </c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47"/>
      <c r="W36" s="297"/>
      <c r="X36" s="297"/>
      <c r="Y36" s="297"/>
      <c r="Z36" s="297"/>
      <c r="AA36" s="298"/>
    </row>
    <row r="37" spans="1:27" ht="19.5" customHeight="1">
      <c r="A37" s="437">
        <v>32</v>
      </c>
      <c r="B37" s="300" t="s">
        <v>364</v>
      </c>
      <c r="C37" s="434">
        <f>SUM(C35:C36)</f>
        <v>1500</v>
      </c>
      <c r="D37" s="341">
        <f>SUM(D35:D36)</f>
        <v>1500</v>
      </c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5"/>
      <c r="W37" s="292"/>
      <c r="X37" s="292"/>
      <c r="Y37" s="292"/>
      <c r="Z37" s="292"/>
      <c r="AA37" s="293"/>
    </row>
    <row r="38" spans="1:27" ht="29.25" customHeight="1">
      <c r="A38" s="437">
        <v>33</v>
      </c>
      <c r="B38" s="311" t="s">
        <v>167</v>
      </c>
      <c r="C38" s="432">
        <v>3000</v>
      </c>
      <c r="D38" s="317">
        <v>3000</v>
      </c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4"/>
      <c r="W38" s="282"/>
      <c r="X38" s="282"/>
      <c r="Y38" s="282"/>
      <c r="Z38" s="282"/>
      <c r="AA38" s="283"/>
    </row>
    <row r="39" spans="1:27" ht="19.5" customHeight="1">
      <c r="A39" s="437">
        <v>34</v>
      </c>
      <c r="B39" s="301" t="s">
        <v>168</v>
      </c>
      <c r="C39" s="435">
        <v>7000</v>
      </c>
      <c r="D39" s="318">
        <v>23583</v>
      </c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47"/>
      <c r="W39" s="288"/>
      <c r="X39" s="288"/>
      <c r="Y39" s="288"/>
      <c r="Z39" s="288"/>
      <c r="AA39" s="289"/>
    </row>
    <row r="40" spans="1:27" ht="19.5" customHeight="1">
      <c r="A40" s="437">
        <v>35</v>
      </c>
      <c r="B40" s="300" t="s">
        <v>365</v>
      </c>
      <c r="C40" s="434">
        <f>SUM(C38:C39)</f>
        <v>10000</v>
      </c>
      <c r="D40" s="341">
        <f>SUM(D38:D39)</f>
        <v>26583</v>
      </c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5"/>
      <c r="W40" s="284"/>
      <c r="X40" s="284"/>
      <c r="Y40" s="284"/>
      <c r="Z40" s="284"/>
      <c r="AA40" s="285"/>
    </row>
    <row r="41" spans="1:27" ht="19.5" customHeight="1">
      <c r="A41" s="437">
        <v>36</v>
      </c>
      <c r="B41" s="302" t="s">
        <v>366</v>
      </c>
      <c r="C41" s="436">
        <f>C11+C13+C15+C22+C32+C34+C37+C40</f>
        <v>5232907</v>
      </c>
      <c r="D41" s="342">
        <f>D11+D13+D15+D22+D32+D34+D37+D40</f>
        <v>5258247</v>
      </c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48"/>
      <c r="W41" s="290"/>
      <c r="X41" s="290"/>
      <c r="Y41" s="290"/>
      <c r="Z41" s="290"/>
      <c r="AA41" s="291"/>
    </row>
    <row r="42" spans="1:27" ht="21.75" customHeight="1">
      <c r="A42" s="437">
        <v>37</v>
      </c>
      <c r="B42" s="311" t="s">
        <v>170</v>
      </c>
      <c r="C42" s="432">
        <v>16372</v>
      </c>
      <c r="D42" s="317">
        <v>16372</v>
      </c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4"/>
      <c r="W42" s="282"/>
      <c r="X42" s="282"/>
      <c r="Y42" s="282"/>
      <c r="Z42" s="282"/>
      <c r="AA42" s="283"/>
    </row>
    <row r="43" spans="1:27" ht="21.75" customHeight="1">
      <c r="A43" s="437">
        <v>38</v>
      </c>
      <c r="B43" s="311" t="s">
        <v>317</v>
      </c>
      <c r="C43" s="432">
        <v>250000</v>
      </c>
      <c r="D43" s="317">
        <v>250000</v>
      </c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4"/>
      <c r="W43" s="282"/>
      <c r="X43" s="282"/>
      <c r="Y43" s="282"/>
      <c r="Z43" s="282"/>
      <c r="AA43" s="283"/>
    </row>
    <row r="44" spans="1:27" ht="18" customHeight="1">
      <c r="A44" s="437">
        <v>39</v>
      </c>
      <c r="B44" s="300" t="s">
        <v>367</v>
      </c>
      <c r="C44" s="434">
        <f>C43++C42</f>
        <v>266372</v>
      </c>
      <c r="D44" s="341">
        <f>SUM(D42:D43)</f>
        <v>266372</v>
      </c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284"/>
      <c r="X44" s="284"/>
      <c r="Y44" s="284"/>
      <c r="Z44" s="284"/>
      <c r="AA44" s="285"/>
    </row>
    <row r="45" spans="1:27" ht="21.75" customHeight="1" thickBot="1">
      <c r="A45" s="437">
        <v>40</v>
      </c>
      <c r="B45" s="438" t="s">
        <v>368</v>
      </c>
      <c r="C45" s="439">
        <f>C41+C44</f>
        <v>5499279</v>
      </c>
      <c r="D45" s="440">
        <f>D41+D44</f>
        <v>5524619</v>
      </c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294"/>
      <c r="X45" s="294"/>
      <c r="Y45" s="294"/>
      <c r="Z45" s="294"/>
      <c r="AA45" s="295"/>
    </row>
  </sheetData>
  <sheetProtection/>
  <mergeCells count="2">
    <mergeCell ref="A1:D1"/>
    <mergeCell ref="A2:D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3"/>
  <sheetViews>
    <sheetView zoomScaleSheetLayoutView="100" zoomScalePageLayoutView="0" workbookViewId="0" topLeftCell="A56">
      <selection activeCell="F58" sqref="F58"/>
    </sheetView>
  </sheetViews>
  <sheetFormatPr defaultColWidth="9.00390625" defaultRowHeight="12.75"/>
  <cols>
    <col min="1" max="1" width="9.125" style="1" customWidth="1"/>
    <col min="2" max="2" width="71.75390625" style="1" customWidth="1"/>
    <col min="3" max="3" width="12.875" style="1" customWidth="1"/>
    <col min="4" max="4" width="14.00390625" style="1" customWidth="1"/>
    <col min="5" max="5" width="14.375" style="1" customWidth="1"/>
    <col min="6" max="35" width="2.75390625" style="1" customWidth="1"/>
    <col min="36" max="16384" width="9.125" style="1" customWidth="1"/>
  </cols>
  <sheetData>
    <row r="1" spans="1:27" ht="21" customHeight="1">
      <c r="A1" s="653" t="s">
        <v>327</v>
      </c>
      <c r="B1" s="653"/>
      <c r="C1" s="653"/>
      <c r="D1" s="653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</row>
    <row r="2" spans="1:27" ht="25.5" customHeight="1">
      <c r="A2" s="654" t="s">
        <v>346</v>
      </c>
      <c r="B2" s="654"/>
      <c r="C2" s="654"/>
      <c r="D2" s="654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</row>
    <row r="3" spans="1:27" ht="19.5" customHeight="1" thickBot="1">
      <c r="A3" s="2"/>
      <c r="B3" s="339"/>
      <c r="C3" s="339"/>
      <c r="D3" s="306" t="s">
        <v>46</v>
      </c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</row>
    <row r="4" spans="1:28" ht="44.25" customHeight="1">
      <c r="A4" s="401"/>
      <c r="B4" s="321" t="s">
        <v>143</v>
      </c>
      <c r="C4" s="337" t="s">
        <v>337</v>
      </c>
      <c r="D4" s="338" t="s">
        <v>345</v>
      </c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2"/>
    </row>
    <row r="5" spans="1:28" ht="19.5" customHeight="1">
      <c r="A5" s="404">
        <v>1</v>
      </c>
      <c r="B5" s="299" t="s">
        <v>183</v>
      </c>
      <c r="C5" s="299">
        <v>93604</v>
      </c>
      <c r="D5" s="322">
        <v>93604</v>
      </c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2"/>
    </row>
    <row r="6" spans="1:40" s="4" customFormat="1" ht="19.5" customHeight="1">
      <c r="A6" s="404">
        <v>2</v>
      </c>
      <c r="B6" s="299" t="s">
        <v>118</v>
      </c>
      <c r="C6" s="299">
        <v>26934</v>
      </c>
      <c r="D6" s="322">
        <v>26934</v>
      </c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184"/>
      <c r="AJ6" s="184"/>
      <c r="AK6" s="184"/>
      <c r="AL6" s="184"/>
      <c r="AM6" s="184"/>
      <c r="AN6" s="184"/>
    </row>
    <row r="7" spans="1:40" ht="19.5" customHeight="1">
      <c r="A7" s="404">
        <v>3</v>
      </c>
      <c r="B7" s="310" t="s">
        <v>119</v>
      </c>
      <c r="C7" s="310">
        <v>200</v>
      </c>
      <c r="D7" s="405">
        <v>200</v>
      </c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2"/>
      <c r="AJ7" s="655"/>
      <c r="AK7" s="655"/>
      <c r="AL7" s="655"/>
      <c r="AM7" s="655"/>
      <c r="AN7" s="2"/>
    </row>
    <row r="8" spans="1:40" ht="19.5" customHeight="1">
      <c r="A8" s="404">
        <v>4</v>
      </c>
      <c r="B8" s="310" t="s">
        <v>120</v>
      </c>
      <c r="C8" s="310">
        <v>35000</v>
      </c>
      <c r="D8" s="405">
        <v>35000</v>
      </c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2"/>
      <c r="AJ8" s="2"/>
      <c r="AK8" s="2"/>
      <c r="AL8" s="2"/>
      <c r="AM8" s="2"/>
      <c r="AN8" s="2"/>
    </row>
    <row r="9" spans="1:28" ht="19.5" customHeight="1">
      <c r="A9" s="404">
        <v>5</v>
      </c>
      <c r="B9" s="299" t="s">
        <v>5</v>
      </c>
      <c r="C9" s="299">
        <f>C7+C8</f>
        <v>35200</v>
      </c>
      <c r="D9" s="322">
        <f>D7+D8</f>
        <v>35200</v>
      </c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2"/>
    </row>
    <row r="10" spans="1:28" ht="19.5" customHeight="1">
      <c r="A10" s="404">
        <v>6</v>
      </c>
      <c r="B10" s="310" t="s">
        <v>121</v>
      </c>
      <c r="C10" s="310">
        <v>1100</v>
      </c>
      <c r="D10" s="405">
        <v>1100</v>
      </c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2"/>
    </row>
    <row r="11" spans="1:28" ht="19.5" customHeight="1">
      <c r="A11" s="404">
        <v>7</v>
      </c>
      <c r="B11" s="299" t="s">
        <v>370</v>
      </c>
      <c r="C11" s="299">
        <f>C10</f>
        <v>1100</v>
      </c>
      <c r="D11" s="322">
        <f>D10</f>
        <v>1100</v>
      </c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2"/>
    </row>
    <row r="12" spans="1:28" ht="19.5" customHeight="1">
      <c r="A12" s="404">
        <v>8</v>
      </c>
      <c r="B12" s="310" t="s">
        <v>122</v>
      </c>
      <c r="C12" s="310">
        <v>85000</v>
      </c>
      <c r="D12" s="405">
        <v>85000</v>
      </c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2"/>
    </row>
    <row r="13" spans="1:28" ht="19.5" customHeight="1">
      <c r="A13" s="404">
        <v>9</v>
      </c>
      <c r="B13" s="310" t="s">
        <v>123</v>
      </c>
      <c r="C13" s="310">
        <v>65000</v>
      </c>
      <c r="D13" s="405">
        <v>65000</v>
      </c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2"/>
    </row>
    <row r="14" spans="1:28" ht="19.5" customHeight="1">
      <c r="A14" s="404">
        <v>10</v>
      </c>
      <c r="B14" s="310" t="s">
        <v>124</v>
      </c>
      <c r="C14" s="310">
        <v>59000</v>
      </c>
      <c r="D14" s="405">
        <v>59000</v>
      </c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2"/>
    </row>
    <row r="15" spans="1:28" ht="19.5" customHeight="1">
      <c r="A15" s="404">
        <v>11</v>
      </c>
      <c r="B15" s="310" t="s">
        <v>125</v>
      </c>
      <c r="C15" s="310">
        <v>2000</v>
      </c>
      <c r="D15" s="405">
        <v>2000</v>
      </c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2"/>
    </row>
    <row r="16" spans="1:28" ht="19.5" customHeight="1">
      <c r="A16" s="404">
        <v>12</v>
      </c>
      <c r="B16" s="406" t="s">
        <v>126</v>
      </c>
      <c r="C16" s="406">
        <v>800</v>
      </c>
      <c r="D16" s="407">
        <v>800</v>
      </c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2"/>
    </row>
    <row r="17" spans="1:28" ht="19.5" customHeight="1">
      <c r="A17" s="404">
        <v>13</v>
      </c>
      <c r="B17" s="408" t="s">
        <v>127</v>
      </c>
      <c r="C17" s="408">
        <v>3000</v>
      </c>
      <c r="D17" s="409">
        <v>3000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2"/>
    </row>
    <row r="18" spans="1:28" ht="19.5" customHeight="1">
      <c r="A18" s="404">
        <v>14</v>
      </c>
      <c r="B18" s="310" t="s">
        <v>128</v>
      </c>
      <c r="C18" s="310">
        <v>26300</v>
      </c>
      <c r="D18" s="405">
        <v>26300</v>
      </c>
      <c r="E18" s="312"/>
      <c r="F18" s="312"/>
      <c r="G18" s="312"/>
      <c r="H18" s="312"/>
      <c r="I18" s="312">
        <v>111918</v>
      </c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2"/>
    </row>
    <row r="19" spans="1:28" ht="19.5" customHeight="1">
      <c r="A19" s="404">
        <v>15</v>
      </c>
      <c r="B19" s="299" t="s">
        <v>371</v>
      </c>
      <c r="C19" s="299">
        <f>SUM(C12:C18)</f>
        <v>241100</v>
      </c>
      <c r="D19" s="322">
        <f>SUM(D12:D18)</f>
        <v>241100</v>
      </c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2"/>
    </row>
    <row r="20" spans="1:28" ht="19.5" customHeight="1">
      <c r="A20" s="404">
        <v>16</v>
      </c>
      <c r="B20" s="310" t="s">
        <v>129</v>
      </c>
      <c r="C20" s="310">
        <v>5000</v>
      </c>
      <c r="D20" s="405">
        <v>5000</v>
      </c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2"/>
    </row>
    <row r="21" spans="1:28" ht="19.5" customHeight="1">
      <c r="A21" s="404">
        <v>17</v>
      </c>
      <c r="B21" s="310" t="s">
        <v>130</v>
      </c>
      <c r="C21" s="310">
        <v>300</v>
      </c>
      <c r="D21" s="405">
        <v>300</v>
      </c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2"/>
    </row>
    <row r="22" spans="1:28" ht="19.5" customHeight="1">
      <c r="A22" s="404">
        <v>18</v>
      </c>
      <c r="B22" s="299" t="s">
        <v>372</v>
      </c>
      <c r="C22" s="299">
        <f>C20+C21</f>
        <v>5300</v>
      </c>
      <c r="D22" s="322">
        <f>D20+D21</f>
        <v>5300</v>
      </c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2"/>
    </row>
    <row r="23" spans="1:28" ht="19.5" customHeight="1">
      <c r="A23" s="404">
        <v>19</v>
      </c>
      <c r="B23" s="310" t="s">
        <v>131</v>
      </c>
      <c r="C23" s="310">
        <v>73000</v>
      </c>
      <c r="D23" s="405">
        <v>73000</v>
      </c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2"/>
    </row>
    <row r="24" spans="1:28" ht="19.5" customHeight="1">
      <c r="A24" s="404">
        <v>20</v>
      </c>
      <c r="B24" s="310" t="s">
        <v>132</v>
      </c>
      <c r="C24" s="310">
        <v>29000</v>
      </c>
      <c r="D24" s="405">
        <v>29000</v>
      </c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2"/>
    </row>
    <row r="25" spans="1:28" ht="19.5" customHeight="1">
      <c r="A25" s="404">
        <v>21</v>
      </c>
      <c r="B25" s="310" t="s">
        <v>133</v>
      </c>
      <c r="C25" s="310">
        <v>9000</v>
      </c>
      <c r="D25" s="405">
        <v>9000</v>
      </c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2"/>
    </row>
    <row r="26" spans="1:28" ht="19.5" customHeight="1">
      <c r="A26" s="404">
        <v>22</v>
      </c>
      <c r="B26" s="310" t="s">
        <v>134</v>
      </c>
      <c r="C26" s="310">
        <v>10000</v>
      </c>
      <c r="D26" s="405">
        <v>10000</v>
      </c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2"/>
    </row>
    <row r="27" spans="1:28" ht="19.5" customHeight="1">
      <c r="A27" s="404">
        <v>23</v>
      </c>
      <c r="B27" s="299" t="s">
        <v>373</v>
      </c>
      <c r="C27" s="299">
        <f>SUM(C23:C26)</f>
        <v>121000</v>
      </c>
      <c r="D27" s="322">
        <f>SUM(D23:D26)</f>
        <v>121000</v>
      </c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2"/>
    </row>
    <row r="28" spans="1:28" ht="19.5" customHeight="1">
      <c r="A28" s="404">
        <v>24</v>
      </c>
      <c r="B28" s="299" t="s">
        <v>374</v>
      </c>
      <c r="C28" s="299">
        <f>C9+C11+C19+C22+C27</f>
        <v>403700</v>
      </c>
      <c r="D28" s="322">
        <f>D9+D11+D19+D22+D27</f>
        <v>403700</v>
      </c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2"/>
    </row>
    <row r="29" spans="1:28" ht="19.5" customHeight="1">
      <c r="A29" s="404">
        <v>25</v>
      </c>
      <c r="B29" s="304" t="s">
        <v>201</v>
      </c>
      <c r="C29" s="472">
        <v>250</v>
      </c>
      <c r="D29" s="472">
        <v>250</v>
      </c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2"/>
    </row>
    <row r="30" spans="1:28" ht="19.5" customHeight="1">
      <c r="A30" s="404">
        <v>26</v>
      </c>
      <c r="B30" s="304" t="s">
        <v>275</v>
      </c>
      <c r="C30" s="472">
        <v>1500</v>
      </c>
      <c r="D30" s="472">
        <v>1500</v>
      </c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2"/>
    </row>
    <row r="31" spans="1:28" ht="19.5" customHeight="1">
      <c r="A31" s="404">
        <v>27</v>
      </c>
      <c r="B31" s="304" t="s">
        <v>200</v>
      </c>
      <c r="C31" s="472">
        <v>2000</v>
      </c>
      <c r="D31" s="472">
        <v>2000</v>
      </c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2"/>
    </row>
    <row r="32" spans="1:28" ht="19.5" customHeight="1">
      <c r="A32" s="404">
        <v>28</v>
      </c>
      <c r="B32" s="323" t="s">
        <v>349</v>
      </c>
      <c r="C32" s="473">
        <v>2500</v>
      </c>
      <c r="D32" s="473">
        <v>2500</v>
      </c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2"/>
    </row>
    <row r="33" spans="1:28" ht="19.5" customHeight="1">
      <c r="A33" s="404">
        <v>29</v>
      </c>
      <c r="B33" s="323" t="s">
        <v>313</v>
      </c>
      <c r="C33" s="473">
        <v>5000</v>
      </c>
      <c r="D33" s="473">
        <v>5000</v>
      </c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2"/>
    </row>
    <row r="34" spans="1:28" ht="19.5" customHeight="1">
      <c r="A34" s="404">
        <v>30</v>
      </c>
      <c r="B34" s="474" t="s">
        <v>314</v>
      </c>
      <c r="C34" s="366">
        <v>1200</v>
      </c>
      <c r="D34" s="366">
        <v>1200</v>
      </c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2"/>
    </row>
    <row r="35" spans="1:28" ht="19.5" customHeight="1">
      <c r="A35" s="404">
        <v>31</v>
      </c>
      <c r="B35" s="304" t="s">
        <v>315</v>
      </c>
      <c r="C35" s="366">
        <v>2500</v>
      </c>
      <c r="D35" s="366">
        <v>2500</v>
      </c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2"/>
    </row>
    <row r="36" spans="1:28" ht="19.5" customHeight="1">
      <c r="A36" s="404">
        <v>32</v>
      </c>
      <c r="B36" s="474" t="s">
        <v>316</v>
      </c>
      <c r="C36" s="366">
        <v>8000</v>
      </c>
      <c r="D36" s="366">
        <v>8000</v>
      </c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2"/>
    </row>
    <row r="37" spans="1:28" ht="19.5" customHeight="1">
      <c r="A37" s="404">
        <v>33</v>
      </c>
      <c r="B37" s="474" t="s">
        <v>350</v>
      </c>
      <c r="C37" s="366">
        <v>12050</v>
      </c>
      <c r="D37" s="366">
        <v>12050</v>
      </c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2"/>
    </row>
    <row r="38" spans="1:28" ht="19.5" customHeight="1">
      <c r="A38" s="404">
        <v>34</v>
      </c>
      <c r="B38" s="303" t="s">
        <v>375</v>
      </c>
      <c r="C38" s="303">
        <f>C29+C30+C31+C32+C33+C34+C35+C36+C37</f>
        <v>35000</v>
      </c>
      <c r="D38" s="303">
        <f>D29+D30+D31+D32+D33+D34+D35+D36+D37</f>
        <v>35000</v>
      </c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2"/>
    </row>
    <row r="39" spans="1:28" ht="19.5" customHeight="1">
      <c r="A39" s="404">
        <v>35</v>
      </c>
      <c r="B39" s="303" t="s">
        <v>135</v>
      </c>
      <c r="C39" s="303">
        <v>498142</v>
      </c>
      <c r="D39" s="324">
        <v>498142</v>
      </c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2"/>
    </row>
    <row r="40" spans="1:28" ht="19.5" customHeight="1">
      <c r="A40" s="404">
        <v>36</v>
      </c>
      <c r="B40" s="303" t="s">
        <v>136</v>
      </c>
      <c r="C40" s="303">
        <v>42500</v>
      </c>
      <c r="D40" s="324">
        <v>42500</v>
      </c>
      <c r="E40" s="335"/>
      <c r="F40" s="335"/>
      <c r="G40" s="335"/>
      <c r="H40" s="335"/>
      <c r="I40" s="335"/>
      <c r="J40" s="335"/>
      <c r="K40" s="335"/>
      <c r="L40" s="335" t="s">
        <v>277</v>
      </c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2"/>
    </row>
    <row r="41" spans="1:28" ht="19.5" customHeight="1">
      <c r="A41" s="404"/>
      <c r="B41" s="366" t="s">
        <v>187</v>
      </c>
      <c r="C41" s="366">
        <v>1000</v>
      </c>
      <c r="D41" s="366">
        <v>1000</v>
      </c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2"/>
    </row>
    <row r="42" spans="1:28" ht="19.5" customHeight="1">
      <c r="A42" s="404"/>
      <c r="B42" s="366" t="s">
        <v>188</v>
      </c>
      <c r="C42" s="366">
        <v>1000</v>
      </c>
      <c r="D42" s="366">
        <v>1000</v>
      </c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2"/>
    </row>
    <row r="43" spans="1:28" ht="19.5" customHeight="1">
      <c r="A43" s="404"/>
      <c r="B43" s="366" t="s">
        <v>189</v>
      </c>
      <c r="C43" s="366">
        <v>1500</v>
      </c>
      <c r="D43" s="366">
        <v>1500</v>
      </c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2"/>
    </row>
    <row r="44" spans="1:28" ht="19.5" customHeight="1">
      <c r="A44" s="404"/>
      <c r="B44" s="366" t="s">
        <v>190</v>
      </c>
      <c r="C44" s="366">
        <v>1500</v>
      </c>
      <c r="D44" s="366">
        <v>1500</v>
      </c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2"/>
    </row>
    <row r="45" spans="1:28" ht="19.5" customHeight="1">
      <c r="A45" s="404"/>
      <c r="B45" s="366" t="s">
        <v>191</v>
      </c>
      <c r="C45" s="366">
        <v>2500</v>
      </c>
      <c r="D45" s="366">
        <v>2500</v>
      </c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2"/>
    </row>
    <row r="46" spans="1:28" ht="19.5" customHeight="1">
      <c r="A46" s="404"/>
      <c r="B46" s="366" t="s">
        <v>192</v>
      </c>
      <c r="C46" s="366">
        <v>2000</v>
      </c>
      <c r="D46" s="366">
        <v>2000</v>
      </c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2"/>
    </row>
    <row r="47" spans="1:28" ht="19.5" customHeight="1">
      <c r="A47" s="404"/>
      <c r="B47" s="366" t="s">
        <v>301</v>
      </c>
      <c r="C47" s="366">
        <v>1000</v>
      </c>
      <c r="D47" s="366">
        <v>1000</v>
      </c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2"/>
    </row>
    <row r="48" spans="1:28" ht="19.5" customHeight="1">
      <c r="A48" s="404"/>
      <c r="B48" s="366" t="s">
        <v>302</v>
      </c>
      <c r="C48" s="366">
        <v>5000</v>
      </c>
      <c r="D48" s="366">
        <v>5000</v>
      </c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2"/>
    </row>
    <row r="49" spans="1:28" ht="19.5" customHeight="1">
      <c r="A49" s="404"/>
      <c r="B49" s="304" t="s">
        <v>193</v>
      </c>
      <c r="C49" s="303">
        <f>C50+C51</f>
        <v>27000</v>
      </c>
      <c r="D49" s="303">
        <f>D50+D51</f>
        <v>27000</v>
      </c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2"/>
    </row>
    <row r="50" spans="1:28" ht="19.5" customHeight="1">
      <c r="A50" s="404"/>
      <c r="B50" s="304" t="s">
        <v>194</v>
      </c>
      <c r="C50" s="304">
        <v>6250</v>
      </c>
      <c r="D50" s="304">
        <v>6250</v>
      </c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2"/>
    </row>
    <row r="51" spans="1:28" ht="19.5" customHeight="1">
      <c r="A51" s="404"/>
      <c r="B51" s="304" t="s">
        <v>106</v>
      </c>
      <c r="C51" s="304">
        <f>SUM(C52:C64)</f>
        <v>20750</v>
      </c>
      <c r="D51" s="304">
        <f>SUM(D52:D64)</f>
        <v>20750</v>
      </c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2"/>
    </row>
    <row r="52" spans="1:28" ht="19.5" customHeight="1">
      <c r="A52" s="404"/>
      <c r="B52" s="304" t="s">
        <v>195</v>
      </c>
      <c r="C52" s="304">
        <v>5250</v>
      </c>
      <c r="D52" s="304">
        <v>5250</v>
      </c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2"/>
    </row>
    <row r="53" spans="1:28" ht="19.5" customHeight="1">
      <c r="A53" s="404"/>
      <c r="B53" s="304" t="s">
        <v>196</v>
      </c>
      <c r="C53" s="304">
        <v>10015</v>
      </c>
      <c r="D53" s="304">
        <v>10015</v>
      </c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2"/>
    </row>
    <row r="54" spans="1:28" ht="19.5" customHeight="1">
      <c r="A54" s="404"/>
      <c r="B54" s="304" t="s">
        <v>197</v>
      </c>
      <c r="C54" s="304">
        <v>1435</v>
      </c>
      <c r="D54" s="304">
        <v>1435</v>
      </c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2"/>
    </row>
    <row r="55" spans="1:28" ht="19.5" customHeight="1">
      <c r="A55" s="404"/>
      <c r="B55" s="304" t="s">
        <v>198</v>
      </c>
      <c r="C55" s="304">
        <v>400</v>
      </c>
      <c r="D55" s="304">
        <v>400</v>
      </c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2"/>
    </row>
    <row r="56" spans="1:28" ht="19.5" customHeight="1">
      <c r="A56" s="404"/>
      <c r="B56" s="304" t="s">
        <v>199</v>
      </c>
      <c r="C56" s="304">
        <v>250</v>
      </c>
      <c r="D56" s="304">
        <v>250</v>
      </c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2"/>
    </row>
    <row r="57" spans="1:28" ht="19.5" customHeight="1">
      <c r="A57" s="404"/>
      <c r="B57" s="304" t="s">
        <v>351</v>
      </c>
      <c r="C57" s="304">
        <v>250</v>
      </c>
      <c r="D57" s="304">
        <v>250</v>
      </c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2"/>
    </row>
    <row r="58" spans="1:28" ht="19.5" customHeight="1">
      <c r="A58" s="404"/>
      <c r="B58" s="304" t="s">
        <v>352</v>
      </c>
      <c r="C58" s="304">
        <v>500</v>
      </c>
      <c r="D58" s="304">
        <v>500</v>
      </c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2"/>
    </row>
    <row r="59" spans="1:28" ht="19.5" customHeight="1">
      <c r="A59" s="404"/>
      <c r="B59" s="304" t="s">
        <v>353</v>
      </c>
      <c r="C59" s="441">
        <v>250</v>
      </c>
      <c r="D59" s="441">
        <v>250</v>
      </c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2"/>
    </row>
    <row r="60" spans="1:28" ht="19.5" customHeight="1">
      <c r="A60" s="404"/>
      <c r="B60" s="304" t="s">
        <v>354</v>
      </c>
      <c r="C60" s="304">
        <v>200</v>
      </c>
      <c r="D60" s="304">
        <v>200</v>
      </c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2"/>
    </row>
    <row r="61" spans="1:28" ht="19.5" customHeight="1">
      <c r="A61" s="404"/>
      <c r="B61" s="304" t="s">
        <v>355</v>
      </c>
      <c r="C61" s="304">
        <v>200</v>
      </c>
      <c r="D61" s="304">
        <v>200</v>
      </c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2"/>
    </row>
    <row r="62" spans="1:28" ht="19.5" customHeight="1">
      <c r="A62" s="404"/>
      <c r="B62" s="304" t="s">
        <v>356</v>
      </c>
      <c r="C62" s="304">
        <v>400</v>
      </c>
      <c r="D62" s="304">
        <v>400</v>
      </c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2"/>
    </row>
    <row r="63" spans="1:28" ht="19.5" customHeight="1">
      <c r="A63" s="404"/>
      <c r="B63" s="304" t="s">
        <v>358</v>
      </c>
      <c r="C63" s="304">
        <v>300</v>
      </c>
      <c r="D63" s="304">
        <v>300</v>
      </c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2"/>
    </row>
    <row r="64" spans="1:28" ht="19.5" customHeight="1">
      <c r="A64" s="404"/>
      <c r="B64" s="304" t="s">
        <v>357</v>
      </c>
      <c r="C64" s="304">
        <v>1300</v>
      </c>
      <c r="D64" s="304">
        <v>1300</v>
      </c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2"/>
    </row>
    <row r="65" spans="1:28" ht="19.5" customHeight="1">
      <c r="A65" s="404">
        <v>37</v>
      </c>
      <c r="B65" s="304" t="s">
        <v>137</v>
      </c>
      <c r="C65" s="442">
        <v>50600</v>
      </c>
      <c r="D65" s="402">
        <v>50600</v>
      </c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2"/>
    </row>
    <row r="66" spans="1:28" ht="19.5" customHeight="1">
      <c r="A66" s="404">
        <v>38</v>
      </c>
      <c r="B66" s="304" t="s">
        <v>276</v>
      </c>
      <c r="C66" s="442">
        <v>1500</v>
      </c>
      <c r="D66" s="402">
        <v>1500</v>
      </c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2"/>
    </row>
    <row r="67" spans="1:28" ht="19.5" customHeight="1">
      <c r="A67" s="404">
        <v>39</v>
      </c>
      <c r="B67" s="303" t="s">
        <v>376</v>
      </c>
      <c r="C67" s="443">
        <f>C39+C40+C65+C66</f>
        <v>592742</v>
      </c>
      <c r="D67" s="344">
        <f>D39+D40+D65+D66</f>
        <v>592742</v>
      </c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2"/>
    </row>
    <row r="68" spans="1:28" ht="19.5" customHeight="1">
      <c r="A68" s="404">
        <v>40</v>
      </c>
      <c r="B68" s="325" t="s">
        <v>182</v>
      </c>
      <c r="C68" s="444">
        <v>3138910</v>
      </c>
      <c r="D68" s="410">
        <v>3162600</v>
      </c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1"/>
      <c r="Y68" s="411"/>
      <c r="Z68" s="411"/>
      <c r="AA68" s="411"/>
      <c r="AB68" s="2"/>
    </row>
    <row r="69" spans="1:28" ht="19.5" customHeight="1">
      <c r="A69" s="404"/>
      <c r="B69" s="325" t="s">
        <v>465</v>
      </c>
      <c r="C69" s="444"/>
      <c r="D69" s="410">
        <v>1650</v>
      </c>
      <c r="E69" s="411"/>
      <c r="F69" s="411"/>
      <c r="G69" s="411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  <c r="T69" s="411"/>
      <c r="U69" s="411"/>
      <c r="V69" s="411"/>
      <c r="W69" s="411"/>
      <c r="X69" s="411"/>
      <c r="Y69" s="411"/>
      <c r="Z69" s="411"/>
      <c r="AA69" s="411"/>
      <c r="AB69" s="2"/>
    </row>
    <row r="70" spans="1:28" s="4" customFormat="1" ht="19.5" customHeight="1">
      <c r="A70" s="404">
        <v>41</v>
      </c>
      <c r="B70" s="326" t="s">
        <v>328</v>
      </c>
      <c r="C70" s="445">
        <f>C68</f>
        <v>3138910</v>
      </c>
      <c r="D70" s="349">
        <f>D68+D69</f>
        <v>3164250</v>
      </c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184"/>
    </row>
    <row r="71" spans="1:28" ht="29.25" customHeight="1">
      <c r="A71" s="404">
        <v>42</v>
      </c>
      <c r="B71" s="303" t="s">
        <v>185</v>
      </c>
      <c r="C71" s="446">
        <v>166280</v>
      </c>
      <c r="D71" s="403">
        <v>166280</v>
      </c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2"/>
    </row>
    <row r="72" spans="1:28" ht="27" customHeight="1">
      <c r="A72" s="404">
        <v>43</v>
      </c>
      <c r="B72" s="304" t="s">
        <v>138</v>
      </c>
      <c r="C72" s="435">
        <v>1500</v>
      </c>
      <c r="D72" s="318">
        <v>1500</v>
      </c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2"/>
    </row>
    <row r="73" spans="1:28" ht="27" customHeight="1">
      <c r="A73" s="404">
        <v>44</v>
      </c>
      <c r="B73" s="304" t="s">
        <v>303</v>
      </c>
      <c r="C73" s="435">
        <v>1500</v>
      </c>
      <c r="D73" s="318">
        <v>1500</v>
      </c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2"/>
    </row>
    <row r="74" spans="1:28" s="4" customFormat="1" ht="19.5" customHeight="1">
      <c r="A74" s="404">
        <v>45</v>
      </c>
      <c r="B74" s="303" t="s">
        <v>377</v>
      </c>
      <c r="C74" s="436">
        <f>C72+C73</f>
        <v>3000</v>
      </c>
      <c r="D74" s="436">
        <f>D72+D73</f>
        <v>3000</v>
      </c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184"/>
    </row>
    <row r="75" spans="1:28" ht="24.75" customHeight="1">
      <c r="A75" s="404">
        <v>46</v>
      </c>
      <c r="B75" s="326" t="s">
        <v>378</v>
      </c>
      <c r="C75" s="445">
        <f>C74+C71+C70+C67+C38+C28+C5+C6</f>
        <v>4460170</v>
      </c>
      <c r="D75" s="349">
        <f>D74+D71+D70+D67+D38+D28+D5+D6</f>
        <v>4485510</v>
      </c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2"/>
    </row>
    <row r="76" spans="1:28" ht="24.75" customHeight="1">
      <c r="A76" s="404">
        <v>47</v>
      </c>
      <c r="B76" s="408" t="s">
        <v>318</v>
      </c>
      <c r="C76" s="445">
        <v>250000</v>
      </c>
      <c r="D76" s="349">
        <v>250000</v>
      </c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2"/>
    </row>
    <row r="77" spans="1:28" ht="24.75" customHeight="1">
      <c r="A77" s="404">
        <v>48</v>
      </c>
      <c r="B77" s="408" t="s">
        <v>319</v>
      </c>
      <c r="C77" s="445">
        <v>22862</v>
      </c>
      <c r="D77" s="349">
        <v>22862</v>
      </c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2"/>
    </row>
    <row r="78" spans="1:28" ht="24.75" customHeight="1">
      <c r="A78" s="404">
        <v>49</v>
      </c>
      <c r="B78" s="327" t="s">
        <v>169</v>
      </c>
      <c r="C78" s="445">
        <v>766247</v>
      </c>
      <c r="D78" s="349">
        <v>766247</v>
      </c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2"/>
    </row>
    <row r="79" spans="1:28" ht="24.75" customHeight="1">
      <c r="A79" s="404">
        <v>50</v>
      </c>
      <c r="B79" s="326" t="s">
        <v>379</v>
      </c>
      <c r="C79" s="445">
        <f>C76+C77+C78</f>
        <v>1039109</v>
      </c>
      <c r="D79" s="349">
        <f>D76+D77+D78</f>
        <v>1039109</v>
      </c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2"/>
    </row>
    <row r="80" spans="1:28" ht="24" customHeight="1" thickBot="1">
      <c r="A80" s="404">
        <v>51</v>
      </c>
      <c r="B80" s="421" t="s">
        <v>380</v>
      </c>
      <c r="C80" s="447">
        <f>C75+C79</f>
        <v>5499279</v>
      </c>
      <c r="D80" s="422">
        <f>D75+D79</f>
        <v>5524619</v>
      </c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2"/>
    </row>
    <row r="81" spans="2:27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12.75">
      <c r="B83" s="3"/>
      <c r="C83" s="3"/>
      <c r="D83" s="41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</sheetData>
  <sheetProtection/>
  <mergeCells count="3">
    <mergeCell ref="A1:D1"/>
    <mergeCell ref="A2:D2"/>
    <mergeCell ref="AJ7:AM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F58" sqref="F58"/>
    </sheetView>
  </sheetViews>
  <sheetFormatPr defaultColWidth="9.00390625" defaultRowHeight="12.75"/>
  <cols>
    <col min="1" max="1" width="9.125" style="475" customWidth="1"/>
    <col min="2" max="2" width="33.625" style="475" customWidth="1"/>
    <col min="3" max="4" width="19.00390625" style="475" customWidth="1"/>
    <col min="5" max="5" width="24.375" style="475" customWidth="1"/>
    <col min="6" max="6" width="17.00390625" style="475" customWidth="1"/>
    <col min="7" max="7" width="14.375" style="475" customWidth="1"/>
    <col min="8" max="16384" width="9.125" style="475" customWidth="1"/>
  </cols>
  <sheetData>
    <row r="1" ht="15">
      <c r="C1" s="475" t="s">
        <v>460</v>
      </c>
    </row>
    <row r="2" spans="1:10" ht="16.5" thickBot="1">
      <c r="A2" s="656" t="s">
        <v>381</v>
      </c>
      <c r="B2" s="656"/>
      <c r="C2" s="656"/>
      <c r="D2" s="656"/>
      <c r="E2" s="656"/>
      <c r="F2" s="656"/>
      <c r="G2" s="656"/>
      <c r="H2" s="476"/>
      <c r="I2" s="476"/>
      <c r="J2" s="476"/>
    </row>
    <row r="3" spans="1:10" ht="26.25" thickBot="1">
      <c r="A3" s="12" t="s">
        <v>202</v>
      </c>
      <c r="B3" s="13" t="s">
        <v>203</v>
      </c>
      <c r="C3" s="257" t="s">
        <v>337</v>
      </c>
      <c r="D3" s="257" t="s">
        <v>345</v>
      </c>
      <c r="E3" s="257" t="s">
        <v>325</v>
      </c>
      <c r="F3" s="257" t="s">
        <v>204</v>
      </c>
      <c r="G3" s="258" t="s">
        <v>205</v>
      </c>
      <c r="H3" s="476"/>
      <c r="I3" s="476"/>
      <c r="J3" s="476"/>
    </row>
    <row r="4" spans="1:10" ht="15.75" thickBot="1">
      <c r="A4" s="15"/>
      <c r="B4" s="16"/>
      <c r="C4" s="16"/>
      <c r="D4" s="16"/>
      <c r="E4" s="16"/>
      <c r="F4" s="16"/>
      <c r="G4" s="17" t="s">
        <v>382</v>
      </c>
      <c r="H4" s="476"/>
      <c r="I4" s="476"/>
      <c r="J4" s="476"/>
    </row>
    <row r="5" spans="1:10" ht="19.5" thickBot="1">
      <c r="A5" s="477" t="s">
        <v>206</v>
      </c>
      <c r="B5" s="657" t="s">
        <v>207</v>
      </c>
      <c r="C5" s="657"/>
      <c r="D5" s="657"/>
      <c r="E5" s="657"/>
      <c r="F5" s="657"/>
      <c r="G5" s="658"/>
      <c r="H5" s="476"/>
      <c r="I5" s="476"/>
      <c r="J5" s="476"/>
    </row>
    <row r="6" spans="1:10" ht="90" customHeight="1">
      <c r="A6" s="478">
        <v>1</v>
      </c>
      <c r="B6" s="350" t="s">
        <v>208</v>
      </c>
      <c r="C6" s="479">
        <v>4000</v>
      </c>
      <c r="D6" s="479">
        <v>4000</v>
      </c>
      <c r="E6" s="479">
        <v>4000</v>
      </c>
      <c r="F6" s="352"/>
      <c r="G6" s="480"/>
      <c r="H6" s="19"/>
      <c r="I6" s="20"/>
      <c r="J6" s="20"/>
    </row>
    <row r="7" spans="1:10" ht="45.75" customHeight="1" thickBot="1">
      <c r="A7" s="478">
        <v>2</v>
      </c>
      <c r="B7" s="481" t="s">
        <v>284</v>
      </c>
      <c r="C7" s="482">
        <v>42590</v>
      </c>
      <c r="D7" s="482">
        <v>42590</v>
      </c>
      <c r="E7" s="482">
        <v>42590</v>
      </c>
      <c r="F7" s="483"/>
      <c r="G7" s="484"/>
      <c r="I7" s="18"/>
      <c r="J7" s="18"/>
    </row>
    <row r="8" spans="1:10" ht="16.5" thickBot="1">
      <c r="A8" s="485"/>
      <c r="B8" s="486" t="s">
        <v>209</v>
      </c>
      <c r="C8" s="487">
        <f>C7+C6</f>
        <v>46590</v>
      </c>
      <c r="D8" s="487">
        <f>D7+D6</f>
        <v>46590</v>
      </c>
      <c r="E8" s="487">
        <f>E7+E6</f>
        <v>46590</v>
      </c>
      <c r="F8" s="487">
        <f>SUM(F6:F7)</f>
        <v>0</v>
      </c>
      <c r="G8" s="488"/>
      <c r="H8" s="476"/>
      <c r="I8" s="476"/>
      <c r="J8" s="476"/>
    </row>
    <row r="9" spans="1:10" s="494" customFormat="1" ht="15.75">
      <c r="A9" s="489"/>
      <c r="B9" s="490"/>
      <c r="C9" s="491"/>
      <c r="D9" s="491"/>
      <c r="E9" s="491"/>
      <c r="F9" s="491"/>
      <c r="G9" s="492"/>
      <c r="H9" s="493"/>
      <c r="I9" s="493"/>
      <c r="J9" s="493"/>
    </row>
    <row r="10" spans="1:10" s="494" customFormat="1" ht="15.75">
      <c r="A10" s="495"/>
      <c r="B10" s="496"/>
      <c r="C10" s="497"/>
      <c r="D10" s="497"/>
      <c r="E10" s="497"/>
      <c r="F10" s="497"/>
      <c r="G10" s="498"/>
      <c r="H10" s="493"/>
      <c r="I10" s="493"/>
      <c r="J10" s="493"/>
    </row>
    <row r="11" spans="1:10" s="494" customFormat="1" ht="15.75">
      <c r="A11" s="495"/>
      <c r="B11" s="496"/>
      <c r="C11" s="497"/>
      <c r="D11" s="497"/>
      <c r="E11" s="497"/>
      <c r="F11" s="497"/>
      <c r="G11" s="498"/>
      <c r="H11" s="493"/>
      <c r="I11" s="493"/>
      <c r="J11" s="493"/>
    </row>
    <row r="12" spans="1:10" ht="16.5" thickBot="1">
      <c r="A12" s="499"/>
      <c r="B12" s="500"/>
      <c r="C12" s="501"/>
      <c r="D12" s="501"/>
      <c r="E12" s="501"/>
      <c r="F12" s="501"/>
      <c r="G12" s="502"/>
      <c r="H12" s="476"/>
      <c r="I12" s="476"/>
      <c r="J12" s="476"/>
    </row>
    <row r="13" spans="1:10" ht="26.25" thickBot="1">
      <c r="A13" s="503" t="s">
        <v>202</v>
      </c>
      <c r="B13" s="504" t="s">
        <v>203</v>
      </c>
      <c r="C13" s="505" t="s">
        <v>337</v>
      </c>
      <c r="D13" s="257" t="s">
        <v>345</v>
      </c>
      <c r="E13" s="505" t="s">
        <v>325</v>
      </c>
      <c r="F13" s="505" t="s">
        <v>204</v>
      </c>
      <c r="G13" s="506" t="s">
        <v>205</v>
      </c>
      <c r="H13" s="11"/>
      <c r="I13" s="24"/>
      <c r="J13" s="24"/>
    </row>
    <row r="14" spans="1:10" ht="15.75" thickBot="1">
      <c r="A14" s="507"/>
      <c r="B14" s="508"/>
      <c r="C14" s="508"/>
      <c r="D14" s="508"/>
      <c r="E14" s="508"/>
      <c r="F14" s="508"/>
      <c r="G14" s="509" t="s">
        <v>382</v>
      </c>
      <c r="H14" s="476"/>
      <c r="I14" s="476"/>
      <c r="J14" s="476"/>
    </row>
    <row r="15" spans="1:8" ht="18.75" thickBot="1">
      <c r="A15" s="510" t="s">
        <v>210</v>
      </c>
      <c r="B15" s="659" t="s">
        <v>211</v>
      </c>
      <c r="C15" s="659"/>
      <c r="D15" s="659"/>
      <c r="E15" s="659"/>
      <c r="F15" s="659"/>
      <c r="G15" s="660"/>
      <c r="H15" s="476"/>
    </row>
    <row r="16" spans="1:8" ht="38.25">
      <c r="A16" s="511">
        <v>1</v>
      </c>
      <c r="B16" s="354" t="s">
        <v>212</v>
      </c>
      <c r="C16" s="512">
        <v>2000</v>
      </c>
      <c r="D16" s="512">
        <v>2000</v>
      </c>
      <c r="E16" s="513"/>
      <c r="F16" s="513">
        <v>2000</v>
      </c>
      <c r="G16" s="356" t="s">
        <v>285</v>
      </c>
      <c r="H16" s="25"/>
    </row>
    <row r="17" spans="1:8" ht="26.25" thickBot="1">
      <c r="A17" s="511">
        <v>2</v>
      </c>
      <c r="B17" s="354" t="s">
        <v>383</v>
      </c>
      <c r="C17" s="512">
        <v>3200</v>
      </c>
      <c r="D17" s="512">
        <v>3200</v>
      </c>
      <c r="E17" s="513">
        <v>3200</v>
      </c>
      <c r="F17" s="355"/>
      <c r="G17" s="514"/>
      <c r="H17" s="25"/>
    </row>
    <row r="18" spans="1:8" ht="32.25" customHeight="1" thickBot="1">
      <c r="A18" s="515"/>
      <c r="B18" s="486" t="s">
        <v>209</v>
      </c>
      <c r="C18" s="487">
        <f>C16+C17</f>
        <v>5200</v>
      </c>
      <c r="D18" s="487">
        <f>D16+D17</f>
        <v>5200</v>
      </c>
      <c r="E18" s="487">
        <f>E16+E17</f>
        <v>3200</v>
      </c>
      <c r="F18" s="487">
        <f>F16</f>
        <v>2000</v>
      </c>
      <c r="G18" s="488"/>
      <c r="H18" s="476"/>
    </row>
    <row r="19" spans="1:8" ht="32.25" customHeight="1" thickBot="1">
      <c r="A19" s="503" t="s">
        <v>202</v>
      </c>
      <c r="B19" s="504" t="s">
        <v>203</v>
      </c>
      <c r="C19" s="505" t="s">
        <v>337</v>
      </c>
      <c r="D19" s="257" t="s">
        <v>345</v>
      </c>
      <c r="E19" s="505" t="s">
        <v>325</v>
      </c>
      <c r="F19" s="505" t="s">
        <v>204</v>
      </c>
      <c r="G19" s="506" t="s">
        <v>205</v>
      </c>
      <c r="H19" s="11"/>
    </row>
    <row r="20" spans="1:8" ht="15.75" thickBot="1">
      <c r="A20" s="516"/>
      <c r="B20" s="517"/>
      <c r="C20" s="517"/>
      <c r="D20" s="517"/>
      <c r="E20" s="517"/>
      <c r="F20" s="517"/>
      <c r="G20" s="509" t="s">
        <v>382</v>
      </c>
      <c r="H20" s="476"/>
    </row>
    <row r="21" spans="1:8" ht="18.75" thickBot="1">
      <c r="A21" s="510" t="s">
        <v>213</v>
      </c>
      <c r="B21" s="659" t="s">
        <v>214</v>
      </c>
      <c r="C21" s="661"/>
      <c r="D21" s="661"/>
      <c r="E21" s="661"/>
      <c r="F21" s="661"/>
      <c r="G21" s="662"/>
      <c r="H21" s="476"/>
    </row>
    <row r="22" spans="1:8" ht="42" customHeight="1">
      <c r="A22" s="518">
        <v>1</v>
      </c>
      <c r="B22" s="519" t="s">
        <v>462</v>
      </c>
      <c r="C22" s="520">
        <v>3000</v>
      </c>
      <c r="D22" s="520">
        <v>3000</v>
      </c>
      <c r="E22" s="520">
        <v>3000</v>
      </c>
      <c r="F22" s="521">
        <v>0</v>
      </c>
      <c r="G22" s="514"/>
      <c r="H22" s="27"/>
    </row>
    <row r="23" spans="1:10" ht="16.5">
      <c r="A23" s="518">
        <v>2</v>
      </c>
      <c r="B23" s="358" t="s">
        <v>216</v>
      </c>
      <c r="C23" s="512">
        <v>120</v>
      </c>
      <c r="D23" s="512">
        <v>120</v>
      </c>
      <c r="E23" s="512">
        <v>120</v>
      </c>
      <c r="F23" s="355"/>
      <c r="G23" s="514"/>
      <c r="H23" s="27"/>
      <c r="I23" s="476"/>
      <c r="J23" s="476"/>
    </row>
    <row r="24" spans="1:10" ht="25.5">
      <c r="A24" s="518">
        <v>3</v>
      </c>
      <c r="B24" s="358" t="s">
        <v>384</v>
      </c>
      <c r="C24" s="512">
        <v>577000</v>
      </c>
      <c r="D24" s="512">
        <v>577000</v>
      </c>
      <c r="E24" s="512"/>
      <c r="F24" s="513">
        <v>577000</v>
      </c>
      <c r="G24" s="359" t="s">
        <v>385</v>
      </c>
      <c r="H24" s="27"/>
      <c r="I24" s="476"/>
      <c r="J24" s="476"/>
    </row>
    <row r="25" spans="1:10" ht="16.5">
      <c r="A25" s="663">
        <v>4</v>
      </c>
      <c r="B25" s="358" t="s">
        <v>386</v>
      </c>
      <c r="C25" s="522"/>
      <c r="D25" s="522"/>
      <c r="E25" s="512"/>
      <c r="F25" s="513"/>
      <c r="G25" s="359"/>
      <c r="H25" s="27"/>
      <c r="I25" s="476"/>
      <c r="J25" s="476"/>
    </row>
    <row r="26" spans="1:10" ht="16.5">
      <c r="A26" s="664"/>
      <c r="B26" s="358" t="s">
        <v>387</v>
      </c>
      <c r="C26" s="522">
        <v>150000</v>
      </c>
      <c r="D26" s="522">
        <v>150000</v>
      </c>
      <c r="E26" s="512"/>
      <c r="F26" s="513">
        <v>150000</v>
      </c>
      <c r="G26" s="359" t="s">
        <v>388</v>
      </c>
      <c r="H26" s="27"/>
      <c r="I26" s="476"/>
      <c r="J26" s="476"/>
    </row>
    <row r="27" spans="1:10" ht="25.5">
      <c r="A27" s="665"/>
      <c r="B27" s="358" t="s">
        <v>389</v>
      </c>
      <c r="C27" s="522">
        <v>232000</v>
      </c>
      <c r="D27" s="522">
        <v>232000</v>
      </c>
      <c r="E27" s="512"/>
      <c r="F27" s="513">
        <v>232000</v>
      </c>
      <c r="G27" s="359" t="s">
        <v>388</v>
      </c>
      <c r="H27" s="27"/>
      <c r="I27" s="476"/>
      <c r="J27" s="476"/>
    </row>
    <row r="28" spans="1:10" ht="16.5">
      <c r="A28" s="518">
        <v>5</v>
      </c>
      <c r="B28" s="357" t="s">
        <v>390</v>
      </c>
      <c r="C28" s="512">
        <v>705000</v>
      </c>
      <c r="D28" s="512">
        <v>705000</v>
      </c>
      <c r="E28" s="512"/>
      <c r="F28" s="513">
        <v>705000</v>
      </c>
      <c r="G28" s="359" t="s">
        <v>391</v>
      </c>
      <c r="H28" s="27"/>
      <c r="I28" s="476"/>
      <c r="J28" s="476"/>
    </row>
    <row r="29" spans="1:10" ht="38.25">
      <c r="A29" s="518">
        <v>6</v>
      </c>
      <c r="B29" s="351" t="s">
        <v>392</v>
      </c>
      <c r="C29" s="512">
        <v>25000</v>
      </c>
      <c r="D29" s="512">
        <v>25000</v>
      </c>
      <c r="E29" s="512"/>
      <c r="F29" s="513">
        <v>25000</v>
      </c>
      <c r="G29" s="359" t="s">
        <v>393</v>
      </c>
      <c r="H29" s="27"/>
      <c r="I29" s="476"/>
      <c r="J29" s="476"/>
    </row>
    <row r="30" spans="1:10" ht="16.5">
      <c r="A30" s="511">
        <v>7</v>
      </c>
      <c r="B30" s="448" t="s">
        <v>394</v>
      </c>
      <c r="C30" s="523">
        <v>5000</v>
      </c>
      <c r="D30" s="523">
        <v>5000</v>
      </c>
      <c r="E30" s="523">
        <v>5000</v>
      </c>
      <c r="F30" s="524"/>
      <c r="G30" s="525"/>
      <c r="H30" s="27"/>
      <c r="I30" s="476"/>
      <c r="J30" s="476"/>
    </row>
    <row r="31" spans="1:10" ht="38.25">
      <c r="A31" s="518">
        <v>8</v>
      </c>
      <c r="B31" s="351" t="s">
        <v>395</v>
      </c>
      <c r="C31" s="512">
        <v>400000</v>
      </c>
      <c r="D31" s="512">
        <v>400000</v>
      </c>
      <c r="E31" s="512"/>
      <c r="F31" s="513">
        <v>400000</v>
      </c>
      <c r="G31" s="359" t="s">
        <v>396</v>
      </c>
      <c r="H31" s="27"/>
      <c r="I31" s="476"/>
      <c r="J31" s="476"/>
    </row>
    <row r="32" spans="1:10" ht="51">
      <c r="A32" s="526">
        <v>9</v>
      </c>
      <c r="B32" s="351" t="s">
        <v>397</v>
      </c>
      <c r="C32" s="512">
        <v>300000</v>
      </c>
      <c r="D32" s="512">
        <v>300000</v>
      </c>
      <c r="E32" s="512"/>
      <c r="F32" s="513">
        <v>300000</v>
      </c>
      <c r="G32" s="359" t="s">
        <v>396</v>
      </c>
      <c r="H32" s="27"/>
      <c r="I32" s="476"/>
      <c r="J32" s="476"/>
    </row>
    <row r="33" spans="1:10" ht="76.5">
      <c r="A33" s="511">
        <v>10</v>
      </c>
      <c r="B33" s="351" t="s">
        <v>398</v>
      </c>
      <c r="C33" s="512">
        <v>155000</v>
      </c>
      <c r="D33" s="512">
        <v>155000</v>
      </c>
      <c r="E33" s="512"/>
      <c r="F33" s="513">
        <v>155000</v>
      </c>
      <c r="G33" s="359" t="s">
        <v>393</v>
      </c>
      <c r="H33" s="27"/>
      <c r="I33" s="476"/>
      <c r="J33" s="476"/>
    </row>
    <row r="34" spans="1:10" ht="76.5">
      <c r="A34" s="511">
        <v>11</v>
      </c>
      <c r="B34" s="351" t="s">
        <v>399</v>
      </c>
      <c r="C34" s="512">
        <v>155000</v>
      </c>
      <c r="D34" s="512">
        <v>155000</v>
      </c>
      <c r="E34" s="512"/>
      <c r="F34" s="513">
        <v>155000</v>
      </c>
      <c r="G34" s="359" t="s">
        <v>400</v>
      </c>
      <c r="H34" s="27"/>
      <c r="I34" s="476"/>
      <c r="J34" s="476"/>
    </row>
    <row r="35" spans="1:10" ht="38.25">
      <c r="A35" s="511">
        <v>12</v>
      </c>
      <c r="B35" s="351" t="s">
        <v>401</v>
      </c>
      <c r="C35" s="512">
        <v>350000</v>
      </c>
      <c r="D35" s="512">
        <v>350000</v>
      </c>
      <c r="E35" s="512"/>
      <c r="F35" s="513">
        <v>350000</v>
      </c>
      <c r="G35" s="359" t="s">
        <v>402</v>
      </c>
      <c r="H35" s="27"/>
      <c r="I35" s="476"/>
      <c r="J35" s="476"/>
    </row>
    <row r="36" spans="1:10" ht="38.25">
      <c r="A36" s="511">
        <v>13</v>
      </c>
      <c r="B36" s="351" t="s">
        <v>463</v>
      </c>
      <c r="C36" s="512"/>
      <c r="D36" s="512">
        <v>23690</v>
      </c>
      <c r="E36" s="512">
        <v>7107</v>
      </c>
      <c r="F36" s="513">
        <v>16583</v>
      </c>
      <c r="G36" s="359" t="s">
        <v>464</v>
      </c>
      <c r="H36" s="27"/>
      <c r="I36" s="476"/>
      <c r="J36" s="476"/>
    </row>
    <row r="37" spans="1:10" ht="16.5">
      <c r="A37" s="511">
        <v>14</v>
      </c>
      <c r="B37" s="351" t="s">
        <v>403</v>
      </c>
      <c r="C37" s="512">
        <v>30000</v>
      </c>
      <c r="D37" s="512">
        <v>30000</v>
      </c>
      <c r="E37" s="512">
        <v>30000</v>
      </c>
      <c r="F37" s="513"/>
      <c r="G37" s="359"/>
      <c r="H37" s="27"/>
      <c r="I37" s="476"/>
      <c r="J37" s="476"/>
    </row>
    <row r="38" spans="1:10" ht="16.5">
      <c r="A38" s="526"/>
      <c r="B38" s="527" t="s">
        <v>404</v>
      </c>
      <c r="C38" s="523"/>
      <c r="D38" s="523"/>
      <c r="E38" s="523"/>
      <c r="F38" s="528"/>
      <c r="G38" s="509"/>
      <c r="H38" s="27"/>
      <c r="I38" s="476"/>
      <c r="J38" s="476"/>
    </row>
    <row r="39" spans="1:10" ht="16.5">
      <c r="A39" s="526"/>
      <c r="B39" s="527" t="s">
        <v>405</v>
      </c>
      <c r="C39" s="523"/>
      <c r="D39" s="523"/>
      <c r="E39" s="523"/>
      <c r="F39" s="528"/>
      <c r="G39" s="509"/>
      <c r="H39" s="27"/>
      <c r="I39" s="476"/>
      <c r="J39" s="476"/>
    </row>
    <row r="40" spans="1:10" ht="16.5">
      <c r="A40" s="526"/>
      <c r="B40" s="527" t="s">
        <v>406</v>
      </c>
      <c r="C40" s="523"/>
      <c r="D40" s="523"/>
      <c r="E40" s="523"/>
      <c r="F40" s="528"/>
      <c r="G40" s="509"/>
      <c r="H40" s="27"/>
      <c r="I40" s="476"/>
      <c r="J40" s="476"/>
    </row>
    <row r="41" spans="1:10" ht="16.5">
      <c r="A41" s="526"/>
      <c r="B41" s="527" t="s">
        <v>407</v>
      </c>
      <c r="C41" s="523"/>
      <c r="D41" s="523"/>
      <c r="E41" s="523"/>
      <c r="F41" s="528"/>
      <c r="G41" s="509"/>
      <c r="H41" s="27"/>
      <c r="I41" s="476"/>
      <c r="J41" s="476"/>
    </row>
    <row r="42" spans="1:10" ht="51">
      <c r="A42" s="526"/>
      <c r="B42" s="527" t="s">
        <v>408</v>
      </c>
      <c r="C42" s="523"/>
      <c r="D42" s="523"/>
      <c r="E42" s="523"/>
      <c r="F42" s="528"/>
      <c r="G42" s="509"/>
      <c r="H42" s="27"/>
      <c r="I42" s="476"/>
      <c r="J42" s="476"/>
    </row>
    <row r="43" spans="1:10" ht="51">
      <c r="A43" s="526"/>
      <c r="B43" s="358" t="s">
        <v>282</v>
      </c>
      <c r="C43" s="523"/>
      <c r="D43" s="523"/>
      <c r="E43" s="523"/>
      <c r="F43" s="528"/>
      <c r="G43" s="509"/>
      <c r="H43" s="27"/>
      <c r="I43" s="476"/>
      <c r="J43" s="476"/>
    </row>
    <row r="44" spans="1:10" ht="38.25">
      <c r="A44" s="526"/>
      <c r="B44" s="351" t="s">
        <v>283</v>
      </c>
      <c r="C44" s="523"/>
      <c r="D44" s="523"/>
      <c r="E44" s="523"/>
      <c r="F44" s="528"/>
      <c r="G44" s="509"/>
      <c r="H44" s="27"/>
      <c r="I44" s="476"/>
      <c r="J44" s="476"/>
    </row>
    <row r="45" spans="1:10" ht="16.5">
      <c r="A45" s="526"/>
      <c r="B45" s="351" t="s">
        <v>409</v>
      </c>
      <c r="C45" s="523"/>
      <c r="D45" s="523"/>
      <c r="E45" s="523"/>
      <c r="F45" s="528"/>
      <c r="G45" s="509"/>
      <c r="H45" s="27"/>
      <c r="I45" s="476"/>
      <c r="J45" s="476"/>
    </row>
    <row r="46" spans="1:10" ht="25.5">
      <c r="A46" s="526"/>
      <c r="B46" s="527" t="s">
        <v>410</v>
      </c>
      <c r="C46" s="523"/>
      <c r="D46" s="523"/>
      <c r="E46" s="523"/>
      <c r="F46" s="528"/>
      <c r="G46" s="509"/>
      <c r="H46" s="27"/>
      <c r="I46" s="476"/>
      <c r="J46" s="476"/>
    </row>
    <row r="47" spans="1:10" ht="25.5">
      <c r="A47" s="526"/>
      <c r="B47" s="527" t="s">
        <v>411</v>
      </c>
      <c r="C47" s="523"/>
      <c r="D47" s="523"/>
      <c r="E47" s="523"/>
      <c r="F47" s="528"/>
      <c r="G47" s="509"/>
      <c r="H47" s="27"/>
      <c r="I47" s="476"/>
      <c r="J47" s="476"/>
    </row>
    <row r="48" spans="1:10" ht="25.5">
      <c r="A48" s="526"/>
      <c r="B48" s="527" t="s">
        <v>412</v>
      </c>
      <c r="C48" s="523"/>
      <c r="D48" s="523"/>
      <c r="E48" s="523"/>
      <c r="F48" s="528"/>
      <c r="G48" s="509"/>
      <c r="H48" s="27"/>
      <c r="I48" s="476"/>
      <c r="J48" s="476"/>
    </row>
    <row r="49" spans="1:10" ht="16.5">
      <c r="A49" s="526"/>
      <c r="B49" s="527" t="s">
        <v>413</v>
      </c>
      <c r="C49" s="523"/>
      <c r="D49" s="523"/>
      <c r="E49" s="523"/>
      <c r="F49" s="528"/>
      <c r="G49" s="509"/>
      <c r="H49" s="27"/>
      <c r="I49" s="476"/>
      <c r="J49" s="476"/>
    </row>
    <row r="50" spans="1:10" ht="16.5">
      <c r="A50" s="526"/>
      <c r="B50" s="527" t="s">
        <v>414</v>
      </c>
      <c r="C50" s="523"/>
      <c r="D50" s="523"/>
      <c r="E50" s="523"/>
      <c r="F50" s="528"/>
      <c r="G50" s="509"/>
      <c r="H50" s="27"/>
      <c r="I50" s="476"/>
      <c r="J50" s="476"/>
    </row>
    <row r="51" spans="1:10" ht="16.5">
      <c r="A51" s="526"/>
      <c r="B51" s="527" t="s">
        <v>415</v>
      </c>
      <c r="C51" s="523"/>
      <c r="D51" s="523"/>
      <c r="E51" s="523"/>
      <c r="F51" s="528"/>
      <c r="G51" s="509"/>
      <c r="H51" s="27"/>
      <c r="I51" s="476"/>
      <c r="J51" s="476"/>
    </row>
    <row r="52" spans="1:10" ht="25.5">
      <c r="A52" s="526"/>
      <c r="B52" s="527" t="s">
        <v>416</v>
      </c>
      <c r="C52" s="523"/>
      <c r="D52" s="523"/>
      <c r="E52" s="523"/>
      <c r="F52" s="528"/>
      <c r="G52" s="509"/>
      <c r="H52" s="27"/>
      <c r="I52" s="476"/>
      <c r="J52" s="476"/>
    </row>
    <row r="53" spans="1:10" ht="17.25" thickBot="1">
      <c r="A53" s="526"/>
      <c r="B53" s="529" t="s">
        <v>417</v>
      </c>
      <c r="C53" s="523"/>
      <c r="D53" s="523"/>
      <c r="E53" s="523"/>
      <c r="F53" s="528"/>
      <c r="G53" s="509"/>
      <c r="H53" s="27"/>
      <c r="I53" s="476"/>
      <c r="J53" s="476"/>
    </row>
    <row r="54" spans="1:10" ht="17.25" thickBot="1">
      <c r="A54" s="530"/>
      <c r="B54" s="531" t="s">
        <v>209</v>
      </c>
      <c r="C54" s="532">
        <f>SUM(C22:C46)</f>
        <v>3087120</v>
      </c>
      <c r="D54" s="532">
        <f>SUM(D22:D46)</f>
        <v>3110810</v>
      </c>
      <c r="E54" s="532">
        <f>SUM(E22:E46)</f>
        <v>45227</v>
      </c>
      <c r="F54" s="532">
        <f>SUM(F22:F46)</f>
        <v>3065583</v>
      </c>
      <c r="G54" s="533"/>
      <c r="H54" s="30"/>
      <c r="I54" s="31"/>
      <c r="J54" s="31"/>
    </row>
    <row r="55" spans="1:10" ht="15">
      <c r="A55" s="476"/>
      <c r="B55" s="476"/>
      <c r="C55" s="534"/>
      <c r="D55" s="534"/>
      <c r="E55" s="476"/>
      <c r="F55" s="476"/>
      <c r="G55" s="476"/>
      <c r="H55" s="476"/>
      <c r="I55" s="476"/>
      <c r="J55" s="476"/>
    </row>
    <row r="56" spans="1:10" ht="15">
      <c r="A56" s="476"/>
      <c r="B56" s="476"/>
      <c r="C56" s="476"/>
      <c r="D56" s="476"/>
      <c r="E56" s="476"/>
      <c r="F56" s="476"/>
      <c r="G56" s="476"/>
      <c r="H56" s="476"/>
      <c r="I56" s="476"/>
      <c r="J56" s="476"/>
    </row>
    <row r="57" spans="1:10" ht="15">
      <c r="A57" s="476"/>
      <c r="B57" s="476"/>
      <c r="C57" s="534"/>
      <c r="D57" s="534"/>
      <c r="E57" s="534"/>
      <c r="F57" s="534"/>
      <c r="G57" s="476"/>
      <c r="H57" s="476"/>
      <c r="I57" s="476"/>
      <c r="J57" s="476"/>
    </row>
    <row r="58" spans="3:6" ht="15">
      <c r="C58" s="535"/>
      <c r="D58" s="535"/>
      <c r="E58" s="535"/>
      <c r="F58" s="535"/>
    </row>
    <row r="59" spans="3:6" ht="15">
      <c r="C59" s="536"/>
      <c r="D59" s="536"/>
      <c r="E59" s="536"/>
      <c r="F59" s="536"/>
    </row>
    <row r="61" spans="3:4" ht="15">
      <c r="C61" s="535"/>
      <c r="D61" s="535"/>
    </row>
  </sheetData>
  <sheetProtection/>
  <mergeCells count="5">
    <mergeCell ref="A2:G2"/>
    <mergeCell ref="B5:G5"/>
    <mergeCell ref="B15:G15"/>
    <mergeCell ref="B21:G21"/>
    <mergeCell ref="A25:A27"/>
  </mergeCells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1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30"/>
  <sheetViews>
    <sheetView zoomScalePageLayoutView="0" workbookViewId="0" topLeftCell="A1">
      <selection activeCell="F58" sqref="F58"/>
    </sheetView>
  </sheetViews>
  <sheetFormatPr defaultColWidth="9.00390625" defaultRowHeight="12.75"/>
  <cols>
    <col min="1" max="1" width="4.75390625" style="8" customWidth="1"/>
    <col min="2" max="2" width="35.75390625" style="8" customWidth="1"/>
    <col min="3" max="4" width="12.75390625" style="8" customWidth="1"/>
    <col min="5" max="5" width="16.75390625" style="8" customWidth="1"/>
    <col min="6" max="6" width="12.75390625" style="8" customWidth="1"/>
    <col min="7" max="7" width="17.75390625" style="8" customWidth="1"/>
    <col min="8" max="8" width="9.125" style="11" customWidth="1"/>
    <col min="9" max="16384" width="9.125" style="8" customWidth="1"/>
  </cols>
  <sheetData>
    <row r="1" spans="1:7" ht="19.5" customHeight="1">
      <c r="A1" s="666" t="s">
        <v>461</v>
      </c>
      <c r="B1" s="666"/>
      <c r="C1" s="666"/>
      <c r="D1" s="666"/>
      <c r="E1" s="666"/>
      <c r="F1" s="666"/>
      <c r="G1" s="666"/>
    </row>
    <row r="2" spans="1:7" ht="21.75" customHeight="1">
      <c r="A2" s="656" t="s">
        <v>418</v>
      </c>
      <c r="B2" s="656"/>
      <c r="C2" s="656"/>
      <c r="D2" s="656"/>
      <c r="E2" s="656"/>
      <c r="F2" s="656"/>
      <c r="G2" s="656"/>
    </row>
    <row r="3" spans="1:7" ht="12" customHeight="1" thickBot="1">
      <c r="A3" s="648"/>
      <c r="B3" s="648"/>
      <c r="C3" s="648"/>
      <c r="D3" s="648"/>
      <c r="E3" s="648"/>
      <c r="F3" s="648"/>
      <c r="G3" s="648"/>
    </row>
    <row r="4" spans="1:8" s="24" customFormat="1" ht="45" customHeight="1" thickBot="1">
      <c r="A4" s="22" t="s">
        <v>202</v>
      </c>
      <c r="B4" s="23" t="s">
        <v>203</v>
      </c>
      <c r="C4" s="13" t="s">
        <v>337</v>
      </c>
      <c r="D4" s="257" t="s">
        <v>345</v>
      </c>
      <c r="E4" s="13" t="s">
        <v>325</v>
      </c>
      <c r="F4" s="13" t="s">
        <v>204</v>
      </c>
      <c r="G4" s="14" t="s">
        <v>205</v>
      </c>
      <c r="H4" s="11"/>
    </row>
    <row r="5" spans="1:7" ht="15" customHeight="1" thickBot="1">
      <c r="A5" s="35"/>
      <c r="B5" s="36"/>
      <c r="C5" s="36"/>
      <c r="D5" s="36"/>
      <c r="E5" s="36"/>
      <c r="F5" s="36"/>
      <c r="G5" s="17" t="s">
        <v>382</v>
      </c>
    </row>
    <row r="6" spans="1:7" ht="30" customHeight="1" thickBot="1">
      <c r="A6" s="477" t="s">
        <v>269</v>
      </c>
      <c r="B6" s="667" t="s">
        <v>217</v>
      </c>
      <c r="C6" s="667"/>
      <c r="D6" s="667"/>
      <c r="E6" s="667"/>
      <c r="F6" s="667"/>
      <c r="G6" s="668"/>
    </row>
    <row r="7" spans="1:7" ht="40.5" customHeight="1">
      <c r="A7" s="430">
        <v>1</v>
      </c>
      <c r="B7" s="537" t="s">
        <v>419</v>
      </c>
      <c r="C7" s="538">
        <v>100000</v>
      </c>
      <c r="D7" s="538">
        <v>100000</v>
      </c>
      <c r="E7" s="538">
        <v>0</v>
      </c>
      <c r="F7" s="538">
        <v>100000</v>
      </c>
      <c r="G7" s="359" t="s">
        <v>420</v>
      </c>
    </row>
    <row r="8" spans="1:7" ht="54" customHeight="1">
      <c r="A8" s="431">
        <v>2</v>
      </c>
      <c r="B8" s="539" t="s">
        <v>421</v>
      </c>
      <c r="C8" s="540">
        <v>61000</v>
      </c>
      <c r="D8" s="540">
        <v>61000</v>
      </c>
      <c r="E8" s="540"/>
      <c r="F8" s="540">
        <v>61000</v>
      </c>
      <c r="G8" s="359" t="s">
        <v>422</v>
      </c>
    </row>
    <row r="9" spans="1:7" ht="40.5" customHeight="1" thickBot="1">
      <c r="A9" s="431">
        <v>3</v>
      </c>
      <c r="B9" s="539" t="s">
        <v>423</v>
      </c>
      <c r="C9" s="540">
        <v>5000</v>
      </c>
      <c r="D9" s="540">
        <v>5000</v>
      </c>
      <c r="E9" s="540">
        <v>5000</v>
      </c>
      <c r="F9" s="540">
        <v>0</v>
      </c>
      <c r="G9" s="429"/>
    </row>
    <row r="10" spans="1:7" ht="40.5" customHeight="1" thickBot="1">
      <c r="A10" s="430">
        <v>4</v>
      </c>
      <c r="B10" s="541" t="s">
        <v>424</v>
      </c>
      <c r="C10" s="542">
        <v>280</v>
      </c>
      <c r="D10" s="542">
        <v>280</v>
      </c>
      <c r="E10" s="542">
        <v>280</v>
      </c>
      <c r="F10" s="542">
        <v>0</v>
      </c>
      <c r="G10" s="543"/>
    </row>
    <row r="11" spans="1:10" s="18" customFormat="1" ht="19.5" customHeight="1" thickBot="1">
      <c r="A11" s="37"/>
      <c r="B11" s="28" t="s">
        <v>209</v>
      </c>
      <c r="C11" s="29">
        <f>SUM(C7:C10)</f>
        <v>166280</v>
      </c>
      <c r="D11" s="29">
        <f>SUM(D7:D10)</f>
        <v>166280</v>
      </c>
      <c r="E11" s="29">
        <f>SUM(E7:E10)</f>
        <v>5280</v>
      </c>
      <c r="F11" s="29">
        <f>SUM(F7:F10)</f>
        <v>161000</v>
      </c>
      <c r="G11" s="38"/>
      <c r="H11" s="21"/>
      <c r="J11" s="39"/>
    </row>
    <row r="12" spans="1:10" ht="16.5">
      <c r="A12" s="26"/>
      <c r="J12" s="39"/>
    </row>
    <row r="13" spans="1:10" ht="16.5">
      <c r="A13" s="26"/>
      <c r="C13" s="34"/>
      <c r="D13" s="34"/>
      <c r="J13" s="39"/>
    </row>
    <row r="14" spans="2:6" ht="16.5">
      <c r="B14" s="9"/>
      <c r="F14" s="40"/>
    </row>
    <row r="15" spans="1:10" ht="16.5">
      <c r="A15" s="26"/>
      <c r="B15" s="32"/>
      <c r="C15" s="33"/>
      <c r="D15" s="33"/>
      <c r="E15" s="33"/>
      <c r="F15" s="33"/>
      <c r="G15" s="41"/>
      <c r="J15" s="39"/>
    </row>
    <row r="16" spans="1:7" ht="15" customHeight="1">
      <c r="A16" s="26"/>
      <c r="B16" s="42"/>
      <c r="C16" s="43"/>
      <c r="D16" s="43"/>
      <c r="E16" s="43"/>
      <c r="F16" s="43"/>
      <c r="G16" s="41"/>
    </row>
    <row r="17" spans="1:7" ht="15" customHeight="1">
      <c r="A17" s="26"/>
      <c r="B17" s="10"/>
      <c r="C17" s="43"/>
      <c r="D17" s="43"/>
      <c r="E17" s="43"/>
      <c r="F17" s="44"/>
      <c r="G17" s="41"/>
    </row>
    <row r="18" spans="1:7" ht="16.5">
      <c r="A18" s="26"/>
      <c r="B18" s="42"/>
      <c r="C18" s="43"/>
      <c r="D18" s="43"/>
      <c r="E18" s="43"/>
      <c r="F18" s="43"/>
      <c r="G18" s="41"/>
    </row>
    <row r="19" spans="1:7" ht="16.5">
      <c r="A19" s="26"/>
      <c r="B19" s="10"/>
      <c r="C19" s="10"/>
      <c r="D19" s="10"/>
      <c r="E19" s="10"/>
      <c r="F19" s="10"/>
      <c r="G19" s="45"/>
    </row>
    <row r="20" spans="1:7" ht="16.5">
      <c r="A20" s="26"/>
      <c r="B20" s="46"/>
      <c r="C20" s="10"/>
      <c r="D20" s="10"/>
      <c r="E20" s="10"/>
      <c r="F20" s="47"/>
      <c r="G20" s="10"/>
    </row>
    <row r="21" spans="1:7" ht="16.5">
      <c r="A21" s="26"/>
      <c r="B21" s="10"/>
      <c r="C21" s="46"/>
      <c r="D21" s="46"/>
      <c r="E21" s="10"/>
      <c r="F21" s="48"/>
      <c r="G21" s="10"/>
    </row>
    <row r="22" spans="1:11" s="11" customFormat="1" ht="16.5">
      <c r="A22" s="26"/>
      <c r="B22" s="42"/>
      <c r="C22" s="49"/>
      <c r="D22" s="49"/>
      <c r="E22" s="43"/>
      <c r="F22" s="43"/>
      <c r="G22" s="43"/>
      <c r="I22" s="8"/>
      <c r="J22" s="8"/>
      <c r="K22" s="8"/>
    </row>
    <row r="23" spans="1:11" s="11" customFormat="1" ht="16.5">
      <c r="A23" s="26"/>
      <c r="B23" s="10"/>
      <c r="C23" s="10"/>
      <c r="D23" s="10"/>
      <c r="E23" s="10"/>
      <c r="F23" s="10"/>
      <c r="G23" s="10"/>
      <c r="I23" s="8"/>
      <c r="J23" s="8"/>
      <c r="K23" s="8"/>
    </row>
    <row r="24" spans="1:11" s="11" customFormat="1" ht="16.5">
      <c r="A24" s="26"/>
      <c r="B24" s="42"/>
      <c r="C24" s="43"/>
      <c r="D24" s="43"/>
      <c r="E24" s="43"/>
      <c r="F24" s="43"/>
      <c r="G24" s="41"/>
      <c r="I24" s="8"/>
      <c r="J24" s="8"/>
      <c r="K24" s="8"/>
    </row>
    <row r="25" spans="1:11" s="11" customFormat="1" ht="16.5">
      <c r="A25" s="26"/>
      <c r="B25" s="42"/>
      <c r="C25" s="43"/>
      <c r="D25" s="43"/>
      <c r="E25" s="43"/>
      <c r="F25" s="43"/>
      <c r="G25" s="41"/>
      <c r="I25" s="8"/>
      <c r="J25" s="8"/>
      <c r="K25" s="8"/>
    </row>
    <row r="26" spans="1:11" s="11" customFormat="1" ht="16.5">
      <c r="A26" s="26"/>
      <c r="B26" s="46"/>
      <c r="C26" s="45"/>
      <c r="D26" s="45"/>
      <c r="E26" s="45"/>
      <c r="F26" s="45"/>
      <c r="G26" s="10"/>
      <c r="I26" s="8"/>
      <c r="J26" s="8"/>
      <c r="K26" s="8"/>
    </row>
    <row r="27" spans="1:11" s="11" customFormat="1" ht="16.5">
      <c r="A27" s="50"/>
      <c r="B27" s="10"/>
      <c r="C27" s="45"/>
      <c r="D27" s="45"/>
      <c r="E27" s="45"/>
      <c r="F27" s="45"/>
      <c r="G27" s="10"/>
      <c r="I27" s="8"/>
      <c r="J27" s="8"/>
      <c r="K27" s="8"/>
    </row>
    <row r="28" spans="1:11" s="11" customFormat="1" ht="15" customHeight="1">
      <c r="A28" s="8"/>
      <c r="B28" s="9"/>
      <c r="C28" s="8"/>
      <c r="D28" s="8"/>
      <c r="E28" s="34"/>
      <c r="F28" s="8"/>
      <c r="G28" s="8"/>
      <c r="I28" s="8"/>
      <c r="J28" s="8"/>
      <c r="K28" s="8"/>
    </row>
    <row r="29" spans="1:11" s="11" customFormat="1" ht="12" customHeight="1">
      <c r="A29" s="8"/>
      <c r="B29" s="8"/>
      <c r="C29" s="8"/>
      <c r="D29" s="8"/>
      <c r="E29" s="8"/>
      <c r="F29" s="8"/>
      <c r="G29" s="8"/>
      <c r="I29" s="8"/>
      <c r="J29" s="8"/>
      <c r="K29" s="8"/>
    </row>
    <row r="30" spans="1:11" s="11" customFormat="1" ht="16.5">
      <c r="A30" s="8"/>
      <c r="B30" s="8"/>
      <c r="C30" s="8"/>
      <c r="D30" s="8"/>
      <c r="E30" s="34"/>
      <c r="F30" s="8"/>
      <c r="G30" s="34"/>
      <c r="I30" s="8"/>
      <c r="J30" s="8"/>
      <c r="K30" s="8"/>
    </row>
  </sheetData>
  <sheetProtection/>
  <mergeCells count="4">
    <mergeCell ref="A1:G1"/>
    <mergeCell ref="A2:G2"/>
    <mergeCell ref="A3:G3"/>
    <mergeCell ref="B6:G6"/>
  </mergeCells>
  <printOptions/>
  <pageMargins left="0.54" right="0.46" top="1" bottom="1" header="0.5" footer="0.5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34"/>
  <sheetViews>
    <sheetView zoomScalePageLayoutView="0" workbookViewId="0" topLeftCell="B1">
      <selection activeCell="F58" sqref="F58"/>
    </sheetView>
  </sheetViews>
  <sheetFormatPr defaultColWidth="9.00390625" defaultRowHeight="12.75"/>
  <cols>
    <col min="1" max="1" width="4.00390625" style="185" customWidth="1"/>
    <col min="2" max="2" width="18.125" style="185" customWidth="1"/>
    <col min="3" max="3" width="9.625" style="185" customWidth="1"/>
    <col min="4" max="4" width="11.25390625" style="185" customWidth="1"/>
    <col min="5" max="5" width="10.125" style="185" customWidth="1"/>
    <col min="6" max="6" width="11.875" style="185" customWidth="1"/>
    <col min="7" max="7" width="10.625" style="185" customWidth="1"/>
    <col min="8" max="8" width="11.375" style="185" customWidth="1"/>
    <col min="9" max="16384" width="9.125" style="185" customWidth="1"/>
  </cols>
  <sheetData>
    <row r="1" spans="1:8" ht="12.75" customHeight="1">
      <c r="A1" s="674" t="s">
        <v>471</v>
      </c>
      <c r="B1" s="674"/>
      <c r="C1" s="674"/>
      <c r="D1" s="674"/>
      <c r="E1" s="674"/>
      <c r="F1" s="674"/>
      <c r="G1" s="674"/>
      <c r="H1" s="674"/>
    </row>
    <row r="2" spans="1:8" ht="27.75" customHeight="1">
      <c r="A2" s="675" t="s">
        <v>425</v>
      </c>
      <c r="B2" s="675"/>
      <c r="C2" s="675"/>
      <c r="D2" s="675"/>
      <c r="E2" s="675"/>
      <c r="F2" s="675"/>
      <c r="G2" s="675"/>
      <c r="H2" s="675"/>
    </row>
    <row r="3" spans="1:5" ht="13.5" thickBot="1">
      <c r="A3" s="676"/>
      <c r="B3" s="676"/>
      <c r="C3" s="677"/>
      <c r="D3" s="677"/>
      <c r="E3" s="677"/>
    </row>
    <row r="4" spans="1:8" ht="30" customHeight="1">
      <c r="A4" s="678" t="s">
        <v>6</v>
      </c>
      <c r="B4" s="669" t="s">
        <v>36</v>
      </c>
      <c r="C4" s="680" t="s">
        <v>476</v>
      </c>
      <c r="D4" s="669" t="s">
        <v>472</v>
      </c>
      <c r="E4" s="682" t="s">
        <v>473</v>
      </c>
      <c r="F4" s="684" t="s">
        <v>477</v>
      </c>
      <c r="G4" s="669" t="s">
        <v>474</v>
      </c>
      <c r="H4" s="671" t="s">
        <v>475</v>
      </c>
    </row>
    <row r="5" spans="1:8" ht="47.25" customHeight="1">
      <c r="A5" s="679"/>
      <c r="B5" s="670"/>
      <c r="C5" s="681"/>
      <c r="D5" s="670"/>
      <c r="E5" s="683"/>
      <c r="F5" s="685"/>
      <c r="G5" s="670"/>
      <c r="H5" s="672"/>
    </row>
    <row r="6" spans="1:8" ht="12.75">
      <c r="A6" s="189">
        <v>1</v>
      </c>
      <c r="B6" s="186" t="s">
        <v>37</v>
      </c>
      <c r="C6" s="187">
        <v>32</v>
      </c>
      <c r="D6" s="187">
        <v>32</v>
      </c>
      <c r="E6" s="633"/>
      <c r="F6" s="187">
        <v>32</v>
      </c>
      <c r="G6" s="187">
        <v>32</v>
      </c>
      <c r="H6" s="188"/>
    </row>
    <row r="7" spans="1:8" ht="12.75">
      <c r="A7" s="189">
        <v>2</v>
      </c>
      <c r="B7" s="186" t="s">
        <v>267</v>
      </c>
      <c r="C7" s="187">
        <v>9</v>
      </c>
      <c r="D7" s="187">
        <v>9</v>
      </c>
      <c r="E7" s="633"/>
      <c r="F7" s="187">
        <v>9</v>
      </c>
      <c r="G7" s="187">
        <v>9</v>
      </c>
      <c r="H7" s="188"/>
    </row>
    <row r="8" spans="1:8" ht="12.75">
      <c r="A8" s="189">
        <v>3</v>
      </c>
      <c r="B8" s="190" t="s">
        <v>105</v>
      </c>
      <c r="C8" s="187">
        <v>9</v>
      </c>
      <c r="D8" s="187">
        <v>9</v>
      </c>
      <c r="E8" s="633"/>
      <c r="F8" s="187">
        <v>9</v>
      </c>
      <c r="G8" s="187">
        <v>9</v>
      </c>
      <c r="H8" s="188"/>
    </row>
    <row r="9" spans="1:8" ht="12.75">
      <c r="A9" s="189">
        <v>4</v>
      </c>
      <c r="B9" s="186" t="s">
        <v>90</v>
      </c>
      <c r="C9" s="187">
        <v>7</v>
      </c>
      <c r="D9" s="187">
        <v>7</v>
      </c>
      <c r="E9" s="633"/>
      <c r="F9" s="187">
        <v>7</v>
      </c>
      <c r="G9" s="187">
        <v>7</v>
      </c>
      <c r="H9" s="188"/>
    </row>
    <row r="10" spans="1:8" ht="25.5">
      <c r="A10" s="189">
        <v>5</v>
      </c>
      <c r="B10" s="186" t="s">
        <v>38</v>
      </c>
      <c r="C10" s="187">
        <v>29</v>
      </c>
      <c r="D10" s="187">
        <v>29</v>
      </c>
      <c r="E10" s="633"/>
      <c r="F10" s="187">
        <v>29</v>
      </c>
      <c r="G10" s="187">
        <v>29</v>
      </c>
      <c r="H10" s="188"/>
    </row>
    <row r="11" spans="1:8" ht="38.25">
      <c r="A11" s="189">
        <v>6</v>
      </c>
      <c r="B11" s="186" t="s">
        <v>231</v>
      </c>
      <c r="C11" s="187">
        <v>82</v>
      </c>
      <c r="D11" s="187">
        <v>79</v>
      </c>
      <c r="E11" s="633">
        <v>3</v>
      </c>
      <c r="F11" s="187">
        <v>82</v>
      </c>
      <c r="G11" s="187">
        <v>78</v>
      </c>
      <c r="H11" s="188">
        <v>4</v>
      </c>
    </row>
    <row r="12" spans="1:8" ht="43.5" customHeight="1">
      <c r="A12" s="189">
        <v>7</v>
      </c>
      <c r="B12" s="186" t="s">
        <v>8</v>
      </c>
      <c r="C12" s="191">
        <v>33</v>
      </c>
      <c r="D12" s="191">
        <v>33</v>
      </c>
      <c r="E12" s="634"/>
      <c r="F12" s="191">
        <v>33</v>
      </c>
      <c r="G12" s="191">
        <v>32</v>
      </c>
      <c r="H12" s="271">
        <v>1</v>
      </c>
    </row>
    <row r="13" spans="1:8" ht="43.5" customHeight="1">
      <c r="A13" s="189">
        <v>8</v>
      </c>
      <c r="B13" s="186" t="s">
        <v>286</v>
      </c>
      <c r="C13" s="191">
        <v>2</v>
      </c>
      <c r="D13" s="191">
        <v>2</v>
      </c>
      <c r="E13" s="634"/>
      <c r="F13" s="634">
        <v>2</v>
      </c>
      <c r="G13" s="634">
        <v>2</v>
      </c>
      <c r="H13" s="271"/>
    </row>
    <row r="14" spans="1:8" ht="12.75">
      <c r="A14" s="207"/>
      <c r="B14" s="208" t="s">
        <v>39</v>
      </c>
      <c r="C14" s="209">
        <f aca="true" t="shared" si="0" ref="C14:H14">SUM(C6:C13)</f>
        <v>203</v>
      </c>
      <c r="D14" s="209">
        <f t="shared" si="0"/>
        <v>200</v>
      </c>
      <c r="E14" s="209">
        <f t="shared" si="0"/>
        <v>3</v>
      </c>
      <c r="F14" s="209">
        <f t="shared" si="0"/>
        <v>203</v>
      </c>
      <c r="G14" s="209">
        <f t="shared" si="0"/>
        <v>198</v>
      </c>
      <c r="H14" s="423">
        <f t="shared" si="0"/>
        <v>5</v>
      </c>
    </row>
    <row r="15" spans="1:8" ht="26.25" customHeight="1" thickBot="1">
      <c r="A15" s="192"/>
      <c r="B15" s="193" t="s">
        <v>40</v>
      </c>
      <c r="C15" s="193">
        <v>2</v>
      </c>
      <c r="D15" s="193">
        <v>2</v>
      </c>
      <c r="E15" s="635"/>
      <c r="F15" s="193">
        <v>2</v>
      </c>
      <c r="G15" s="193">
        <v>2</v>
      </c>
      <c r="H15" s="194"/>
    </row>
    <row r="16" ht="12.75">
      <c r="C16" s="195"/>
    </row>
    <row r="19" spans="2:8" ht="12.75">
      <c r="B19" s="673"/>
      <c r="C19" s="673"/>
      <c r="D19" s="673"/>
      <c r="E19" s="673"/>
      <c r="F19" s="673"/>
      <c r="G19" s="673"/>
      <c r="H19" s="673"/>
    </row>
    <row r="27" spans="1:3" ht="12.75">
      <c r="A27" s="206"/>
      <c r="B27" s="206"/>
      <c r="C27" s="206"/>
    </row>
    <row r="28" spans="1:3" ht="12.75">
      <c r="A28" s="206"/>
      <c r="B28" s="206"/>
      <c r="C28" s="206"/>
    </row>
    <row r="29" spans="1:3" ht="12.75">
      <c r="A29" s="206"/>
      <c r="B29" s="206"/>
      <c r="C29" s="206"/>
    </row>
    <row r="30" spans="1:3" ht="12.75">
      <c r="A30" s="206"/>
      <c r="B30" s="206"/>
      <c r="C30" s="206"/>
    </row>
    <row r="31" spans="1:3" ht="12.75">
      <c r="A31" s="206"/>
      <c r="B31" s="206"/>
      <c r="C31" s="206"/>
    </row>
    <row r="32" spans="1:3" ht="12.75">
      <c r="A32" s="206"/>
      <c r="B32" s="206"/>
      <c r="C32" s="206"/>
    </row>
    <row r="33" spans="1:3" ht="12.75">
      <c r="A33" s="206"/>
      <c r="B33" s="206"/>
      <c r="C33" s="206"/>
    </row>
    <row r="34" spans="1:4" ht="12.75">
      <c r="A34" s="206"/>
      <c r="B34" s="206"/>
      <c r="C34" s="206"/>
      <c r="D34" s="206"/>
    </row>
  </sheetData>
  <sheetProtection/>
  <mergeCells count="13">
    <mergeCell ref="D4:D5"/>
    <mergeCell ref="E4:E5"/>
    <mergeCell ref="F4:F5"/>
    <mergeCell ref="G4:G5"/>
    <mergeCell ref="H4:H5"/>
    <mergeCell ref="B19:H19"/>
    <mergeCell ref="A1:H1"/>
    <mergeCell ref="A2:H2"/>
    <mergeCell ref="A3:B3"/>
    <mergeCell ref="C3:E3"/>
    <mergeCell ref="A4:A5"/>
    <mergeCell ref="B4:B5"/>
    <mergeCell ref="C4:C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Pappné Boros Magdolna</dc:creator>
  <cp:keywords/>
  <dc:description/>
  <cp:lastModifiedBy>borosm</cp:lastModifiedBy>
  <cp:lastPrinted>2016-05-12T13:18:31Z</cp:lastPrinted>
  <dcterms:created xsi:type="dcterms:W3CDTF">1998-12-06T10:54:59Z</dcterms:created>
  <dcterms:modified xsi:type="dcterms:W3CDTF">2016-05-12T14:31:40Z</dcterms:modified>
  <cp:category/>
  <cp:version/>
  <cp:contentType/>
  <cp:contentStatus/>
</cp:coreProperties>
</file>