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3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 (2 (3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2.sz.melléklet többéves ki (3)" sheetId="15" r:id="rId15"/>
    <sheet name="13. sz.melléklet ütemterv" sheetId="16" r:id="rId16"/>
    <sheet name="17. melléklet" sheetId="17" r:id="rId17"/>
    <sheet name="1.tájékoztató kimutatás" sheetId="18" r:id="rId18"/>
    <sheet name="2. Tájékoztató kimutatás" sheetId="19" r:id="rId19"/>
    <sheet name="Munka1" sheetId="20" r:id="rId20"/>
    <sheet name="Munka2" sheetId="21" r:id="rId21"/>
  </sheets>
  <definedNames>
    <definedName name="_xlnm.Print_Area" localSheetId="2">'3.Intézményi bevételek'!$A$1:$K$46</definedName>
    <definedName name="_xlnm.Print_Area" localSheetId="3">'4. Intézményi kiadások'!$A$1:$L$77</definedName>
    <definedName name="_xlnm.Print_Area" localSheetId="7">'7.  felújítás'!$A$1:$G$28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<sst xmlns="http://schemas.openxmlformats.org/spreadsheetml/2006/main" count="1158" uniqueCount="620">
  <si>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</si>
  <si>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</si>
  <si>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</si>
  <si>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</si>
  <si>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</si>
  <si>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</si>
  <si>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I.2.3.1.Pótlékok, bírságok /adó/</t>
  </si>
  <si>
    <t>I.2.3.2.Bírságok</t>
  </si>
  <si>
    <t>II.</t>
  </si>
  <si>
    <t>Támogatások</t>
  </si>
  <si>
    <t>II.1.Önkormányzatok költségvetési támogatása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</si>
  <si>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</si>
  <si>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</si>
  <si>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</si>
  <si>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</si>
  <si>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</si>
  <si>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</si>
  <si>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</si>
  <si>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</si>
  <si>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4.1.2.Egyéb pénzeszköz átvétel</t>
  </si>
  <si>
    <t>4.2.2. Egyéb pénzeszköz átvétel</t>
  </si>
  <si>
    <t>V.</t>
  </si>
  <si>
    <t>Véglegesen átvett pénzeszközök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</si>
  <si>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</si>
  <si>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</si>
  <si>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</si>
  <si>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</si>
  <si>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</si>
  <si>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</si>
  <si>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</si>
  <si>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</si>
  <si>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</si>
  <si>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</si>
  <si>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</si>
  <si>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</si>
  <si>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</si>
  <si>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</si>
  <si>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</si>
  <si>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</si>
  <si>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</si>
  <si>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</si>
  <si>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</si>
  <si>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</si>
  <si>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</si>
  <si>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</si>
  <si>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</si>
  <si>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</si>
  <si>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</si>
  <si>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</si>
  <si>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</si>
  <si>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</si>
  <si>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</si>
  <si>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</si>
  <si>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</si>
  <si>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</si>
  <si>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</si>
  <si>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</si>
  <si>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</si>
  <si>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</si>
  <si>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</si>
  <si>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</si>
  <si>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</si>
  <si>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</si>
  <si>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</si>
  <si>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</si>
  <si>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</si>
  <si>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</si>
  <si>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</si>
  <si>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</si>
  <si>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</si>
  <si>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</si>
  <si>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</si>
  <si>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</si>
  <si>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</si>
  <si>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</si>
  <si>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</si>
  <si>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</si>
  <si>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</si>
  <si>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</si>
  <si>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3.</t>
  </si>
  <si>
    <t>4.</t>
  </si>
  <si>
    <t>5.</t>
  </si>
  <si>
    <t>6.</t>
  </si>
  <si>
    <t>GAMESZ</t>
  </si>
  <si>
    <t>7.</t>
  </si>
  <si>
    <t>-Városi Könyvtár</t>
  </si>
  <si>
    <t>- Múzeum</t>
  </si>
  <si>
    <t>8.</t>
  </si>
  <si>
    <t>9.</t>
  </si>
  <si>
    <t>10.</t>
  </si>
  <si>
    <t>11.</t>
  </si>
  <si>
    <t>Összesen:</t>
  </si>
  <si>
    <t>12.</t>
  </si>
  <si>
    <t>VII. Pénzforgalom nélküli bevétel</t>
  </si>
  <si>
    <t>Előző évi p.m. / működési célú/</t>
  </si>
  <si>
    <t>Előző évi p.m. /felhalmozási célú/</t>
  </si>
  <si>
    <t>I+II+III+IV+V+VI+VII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</si>
  <si>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</si>
  <si>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</si>
  <si>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</si>
  <si>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</si>
  <si>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</si>
  <si>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</si>
  <si>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</si>
  <si>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</si>
  <si>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</si>
  <si>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</si>
  <si>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</si>
  <si>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</si>
  <si>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</si>
  <si>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</si>
  <si>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</si>
  <si>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</si>
  <si>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</si>
  <si>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</si>
  <si>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</si>
  <si>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</si>
  <si>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</si>
  <si>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</si>
  <si>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</si>
  <si>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</si>
  <si>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</si>
  <si>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</si>
  <si>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</si>
  <si>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</si>
  <si>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</si>
  <si>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</si>
  <si>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</si>
  <si>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</si>
  <si>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</si>
  <si>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</si>
  <si>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</si>
  <si>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</si>
  <si>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</si>
  <si>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</si>
  <si>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</si>
  <si>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</si>
  <si>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</si>
  <si>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</si>
  <si>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</si>
  <si>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</si>
  <si>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</si>
  <si>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</si>
  <si>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</si>
  <si>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</si>
  <si>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</si>
  <si>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</si>
  <si>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Különféle költségvetési befizetési köt. (normatív állami hozzájárulás visszautalása)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</si>
  <si>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</si>
  <si>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</si>
  <si>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</si>
  <si>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</si>
  <si>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</si>
  <si>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</si>
  <si>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</si>
  <si>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</si>
  <si>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</si>
  <si>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</si>
  <si>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</si>
  <si>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</si>
  <si>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Kulturális egyesületek támogatása</t>
  </si>
  <si>
    <t>Sport támogatás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</si>
  <si>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</si>
  <si>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</si>
  <si>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</si>
  <si>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</si>
  <si>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</si>
  <si>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</si>
  <si>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</si>
  <si>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</si>
  <si>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</si>
  <si>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Rendkívüli gyerm. véd. tám.</t>
  </si>
  <si>
    <t>Kiegészítő Gyermekvédelmi tám.</t>
  </si>
  <si>
    <t>Rendszeres gyermekvédelmi kedvezmény</t>
  </si>
  <si>
    <t>Temetési segély</t>
  </si>
  <si>
    <t>Közgyógy ellátás</t>
  </si>
  <si>
    <t>Köztemetés</t>
  </si>
  <si>
    <t>Lakásfenntartási támogatás</t>
  </si>
  <si>
    <t>Ápolási díj</t>
  </si>
  <si>
    <t>Átmeneti segély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</si>
  <si>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</si>
  <si>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</si>
  <si>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</si>
  <si>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</si>
  <si>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</si>
  <si>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</si>
  <si>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</si>
  <si>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</si>
  <si>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</si>
  <si>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Összesen</t>
  </si>
  <si>
    <t>13.</t>
  </si>
  <si>
    <t>14.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</si>
  <si>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</si>
  <si>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</si>
  <si>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</si>
  <si>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</si>
  <si>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</si>
  <si>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</si>
  <si>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</si>
  <si>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</si>
  <si>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>Sport pályázat</t>
  </si>
  <si>
    <t>Összesen (1+2):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</si>
  <si>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</si>
  <si>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</si>
  <si>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</si>
  <si>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</si>
  <si>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</si>
  <si>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</si>
  <si>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</si>
  <si>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</si>
  <si>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</si>
  <si>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</si>
  <si>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</si>
  <si>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</si>
  <si>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</si>
  <si>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</si>
  <si>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</si>
  <si>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</si>
  <si>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</si>
  <si>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</si>
  <si>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</si>
  <si>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</si>
  <si>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</si>
  <si>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15.</t>
  </si>
  <si>
    <t>Működési célú pénzeszközát.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</si>
  <si>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</si>
  <si>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</si>
  <si>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</si>
  <si>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</si>
  <si>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</si>
  <si>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</si>
  <si>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</si>
  <si>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</si>
  <si>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</si>
  <si>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</si>
  <si>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</si>
  <si>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</si>
  <si>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</si>
  <si>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</si>
  <si>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</si>
  <si>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</si>
  <si>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</si>
  <si>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Óvodai Központ</t>
  </si>
  <si>
    <t>Nemesvidi tagóvoda</t>
  </si>
  <si>
    <t>Művelődési Központ</t>
  </si>
  <si>
    <t xml:space="preserve">      Összesen:</t>
  </si>
  <si>
    <t>Saját bevételek</t>
  </si>
  <si>
    <t>Munkaadókat terhelő járulék</t>
  </si>
  <si>
    <t>Átvett pénzeszközök</t>
  </si>
  <si>
    <t>Állami hozzájárulás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</si>
  <si>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</si>
  <si>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</si>
  <si>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</si>
  <si>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</si>
  <si>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</si>
  <si>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</si>
  <si>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</si>
  <si>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</si>
  <si>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</si>
  <si>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</si>
  <si>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</si>
  <si>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</si>
  <si>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</si>
  <si>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</si>
  <si>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</si>
  <si>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</si>
  <si>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</si>
  <si>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</si>
  <si>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</si>
  <si>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</si>
  <si>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</si>
  <si>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</si>
  <si>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</si>
  <si>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</si>
  <si>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</si>
  <si>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</si>
  <si>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</si>
  <si>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Rendszeres szoc.segély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</si>
  <si>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</si>
  <si>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</si>
  <si>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</si>
  <si>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</si>
  <si>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</si>
  <si>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</si>
  <si>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</si>
  <si>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</si>
  <si>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Továbbszámlázott szolgáltatás</t>
  </si>
  <si>
    <t>Kölcsön</t>
  </si>
  <si>
    <t>24.</t>
  </si>
  <si>
    <t>25.</t>
  </si>
  <si>
    <t>Választókerületi alap fejlesztésre</t>
  </si>
  <si>
    <t>Rendőrség működését elősegítő támogató alap</t>
  </si>
  <si>
    <t>Marcali Város Önkormányzata</t>
  </si>
  <si>
    <t>Pénzügyi befektetések kiadásai (Részesedés vásárlás)</t>
  </si>
  <si>
    <t>Kiadások összesen:  /1+2+3/</t>
  </si>
  <si>
    <t>Mindösszesen</t>
  </si>
  <si>
    <t>Városrészi önkormányzatok  támogatása</t>
  </si>
  <si>
    <t>Céltartalék (9.+..22.)</t>
  </si>
  <si>
    <t xml:space="preserve">Közfoglalkoztatottak </t>
  </si>
  <si>
    <t>Marcali Város Önkormányzata irányítása alá tartozó kv.szervek</t>
  </si>
  <si>
    <t>Finanszírozás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</si>
  <si>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</si>
  <si>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</si>
  <si>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</si>
  <si>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</si>
  <si>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</si>
  <si>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Adók díjak egyéb befizetések</t>
  </si>
  <si>
    <t>2012. évi módosított előirányzat</t>
  </si>
  <si>
    <t>Működési bevételek / Hivatal,Önkormányzat/</t>
  </si>
  <si>
    <t>Felhalmozási és tőkejellegű bevételek /Hivatal, Önkormányzat/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</si>
  <si>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</si>
  <si>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</si>
  <si>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</si>
  <si>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</si>
  <si>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</si>
  <si>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>Létszám: fő</t>
  </si>
  <si>
    <t>Egyéb, támogatásértékű műk.kiadás, műk.célú pe. átadás</t>
  </si>
  <si>
    <t xml:space="preserve">             Dologi kiadás</t>
  </si>
  <si>
    <t>Csillagvirág Modellóvoda</t>
  </si>
  <si>
    <t>Ebből: Személyi juttatás</t>
  </si>
  <si>
    <t xml:space="preserve">            Munkaadókat terhelő járulék</t>
  </si>
  <si>
    <t>Marcali Város Önkormányzata, és irányítása alá tartozó költségvetési szervek 2013.évi  bevételi előirányzatai</t>
  </si>
  <si>
    <t>Marcali Város Önkormányzata, és irányítása alá tartozó költségvetési szervek 2013.évi  kiadási előirányzatai</t>
  </si>
  <si>
    <t xml:space="preserve">2013.évi előirányzat </t>
  </si>
  <si>
    <t>2013. évi  előirányzat</t>
  </si>
  <si>
    <t>GAMESZ  /ÖMG/</t>
  </si>
  <si>
    <t>Kulturális Közp. /ÖMG/</t>
  </si>
  <si>
    <t>- Múzeum / ÖM/</t>
  </si>
  <si>
    <t>-Városi Könyvtár /ÖM /</t>
  </si>
  <si>
    <t>-Óvodai Központ / ÖM/</t>
  </si>
  <si>
    <t>Marcali Városi Önkormányzat/ÖMG/</t>
  </si>
  <si>
    <t>Fürdő és Szabadidő Központ ÖMG/</t>
  </si>
  <si>
    <t>Marcali Közös Önkormányzati Hivatal ÖMG/</t>
  </si>
  <si>
    <t>Marcali Város Önkormányzata 2013.évi  bevételi előirányzatai</t>
  </si>
  <si>
    <t>Marcali Város Önkormányzata 2013.évi kiadási előirányzatai</t>
  </si>
  <si>
    <t>Marcali Város Önkormányzata, és irányítása alá tartozó költségvetési szervek 2013. évi működési célú bevételei és  kiadásai</t>
  </si>
  <si>
    <t>Marcali Város Önkormányzata, és irányítása alá tartozó költségvetési szervek 2013. évi felhalmozási célú bevételei és  kiadásai</t>
  </si>
  <si>
    <t>Marcali Város Önkormányzata, és irányítása alá tartozó költségvetési szervek 2013. évi összevont költségvetési mérlege</t>
  </si>
  <si>
    <t>Marcali Város Önkormányzata, és irányítása alá tartozó költségvetési szervek 2013. évi általános és céltartalék felhasználása</t>
  </si>
  <si>
    <t xml:space="preserve">Marcali Város Önkormányzata, és irányítása alá tartozó költségvetési szervek  előirányzati ütemterve 2013.évre                         </t>
  </si>
  <si>
    <r>
      <t>M</t>
    </r>
    <r>
      <rPr>
        <b/>
        <sz val="10"/>
        <rFont val="Times New Roman"/>
        <family val="1"/>
      </rPr>
      <t>űködőképesség megőrzését szolgáló kiegészítő támogatás</t>
    </r>
  </si>
  <si>
    <t>2013. évi előirányzat</t>
  </si>
  <si>
    <t>Élelmiszerbeszerzés</t>
  </si>
  <si>
    <t>Irodaszer, nyomtatvány</t>
  </si>
  <si>
    <t>Könyvbeszerzés</t>
  </si>
  <si>
    <t>Kis értékű tárgyi eszköz</t>
  </si>
  <si>
    <t>Munkaruha, védőruha</t>
  </si>
  <si>
    <t>szállítási szolgáltatás</t>
  </si>
  <si>
    <t>Karbantartás, kisjavítás szolgáltatás</t>
  </si>
  <si>
    <t>továbbszámlázott szolgáltatás</t>
  </si>
  <si>
    <t>Reklám, propaganda</t>
  </si>
  <si>
    <t>Szellemi tevékenység végzésére kif. (könyvvizsg., stb.)</t>
  </si>
  <si>
    <t>Egyéb különféle dolgi / késedelmi kamat/</t>
  </si>
  <si>
    <t xml:space="preserve">Egyéb különféle dolgi / egyéb / </t>
  </si>
  <si>
    <t>Különféle adók, díjak  tagdíjak, igazgatási díj /</t>
  </si>
  <si>
    <t>Rehabil.hj. :</t>
  </si>
  <si>
    <t>Foglakoztatást helyettesítő támogatás</t>
  </si>
  <si>
    <t>Személyi juttatás /technikai dolgozók/</t>
  </si>
  <si>
    <t>Személyi juttatás /képviselők, bizottsági tagok/</t>
  </si>
  <si>
    <t>Egyéb anyag beszerzés , egyéb készlet</t>
  </si>
  <si>
    <t>bérleti díj</t>
  </si>
  <si>
    <t xml:space="preserve">Villamos energia szolgáltatás </t>
  </si>
  <si>
    <t>pénzügyi szolgáltatás</t>
  </si>
  <si>
    <t>Munkáltató által fiz. Szja, rehabilit.hj.  / munkáltatói hj.:1864, rehab 1880</t>
  </si>
  <si>
    <t>Szellemi tevékenység</t>
  </si>
  <si>
    <t>Működtetett intézmények kiadásai</t>
  </si>
  <si>
    <t>Működőképesség megőrzését szogáló kieg.támogatás</t>
  </si>
  <si>
    <t>Marcali Város Önkormányzata, és irányítása alá tartozó költségvetési szervek 2013. évi engedélyezett létszám előirányzatai</t>
  </si>
  <si>
    <t>2013.évi  előirányzat</t>
  </si>
  <si>
    <t>Működtetett intézmények szállító kötelezettsége</t>
  </si>
  <si>
    <t>Megvalósult pályázat kiadási / 2013-ben kiadásként realizálódik /</t>
  </si>
  <si>
    <t>Egyéb kötelezettségek / pályázati előleg  /</t>
  </si>
  <si>
    <t>Működtetett intézmények felújítása</t>
  </si>
  <si>
    <t>Képviselők 2012. évről áthúzódó tiszteletdíja</t>
  </si>
  <si>
    <t>Ssz.</t>
  </si>
  <si>
    <t>F e l a d a t</t>
  </si>
  <si>
    <t>Önkormány-zati forrás</t>
  </si>
  <si>
    <t>Külső forrás</t>
  </si>
  <si>
    <t>Forrás megnevezése</t>
  </si>
  <si>
    <t>E ft</t>
  </si>
  <si>
    <t>VÍZÜGYI ÁGAZAT</t>
  </si>
  <si>
    <t>3016 HRSZ-ú árok összekötése a 0423/1 hrsz.-ú magáningatlanon lévő árokkal - vízjogi létesítési engedély elkészítése</t>
  </si>
  <si>
    <t>Kötvény</t>
  </si>
  <si>
    <t xml:space="preserve">Boronkai városrész csapadékvíz és belvíz rendezése
</t>
  </si>
  <si>
    <t>József A. utca - Szabadság utca és Szabadság -Kossuth L. utca által közrezárt  magán ingatlanokon összegyűlő belvíz elvezetése</t>
  </si>
  <si>
    <t>2013-ban határidős vízjogi engedélyek meghosszabbítása</t>
  </si>
  <si>
    <t>Orgona u. 1-3. társasház körül a közterületi csapadékvíz elvezetés rendezése</t>
  </si>
  <si>
    <t>Marcali szennyvíztisztító telep felújítása, Horvátkút városrész csatornázása (Dél-Balaton Szennyvíz projekt része)</t>
  </si>
  <si>
    <t>KEOP-1.2.0/09-11-2011-0019 (nettó 85%-a), ÁFA</t>
  </si>
  <si>
    <t>KÖZLEKEDÉSI ÁGAZAT</t>
  </si>
  <si>
    <t>Móra Ferenc utcában a kórház kerítése mellett és a Széchenyi u. 23. - 25. házszámú társasházak között parkolók, csapadékvíz elvezetés építése</t>
  </si>
  <si>
    <t>Múzeum köz 4 -10. házszámú társasház mellett parkoló építése, csapadékvíz elvezetéssel</t>
  </si>
  <si>
    <t>Bize - Marcali - Kéthely - Baltonújlaki leágazó közötti kerékpárút építése</t>
  </si>
  <si>
    <t>2013-ban határidős közlekedési ágazati építési engedélyek meghosszabbítása</t>
  </si>
  <si>
    <t>Árpád  utca út- és járda építés, csapadékvíz elvezetéssel (Tűzoltó laktanyáig)</t>
  </si>
  <si>
    <t>Zártkerti sárrázók kiépítése (13 db)</t>
  </si>
  <si>
    <t>SZOCIÁLIS-, ÉS HUMÁN SZOLGÁLTATÁS, IGAZGATÁS</t>
  </si>
  <si>
    <t>Belterületi fásítás</t>
  </si>
  <si>
    <t>Marcali Városi Fürdő és Szabadidőközpont napelemes kiserőmű építése</t>
  </si>
  <si>
    <t>KEOP-2012-4.10.0 85%</t>
  </si>
  <si>
    <t>Volt Erste Bank épület átalakítása, fogorvosi rendelők kialakítása</t>
  </si>
  <si>
    <t>Marcali Város Önkormányzata  2013. évi beruházási kiadásai</t>
  </si>
  <si>
    <t>FELÚJÍTÁS</t>
  </si>
  <si>
    <t>Berzsenyi utca felújítása a Kazinczy utcától a Széchenyi utcáig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</si>
  <si>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</si>
  <si>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</si>
  <si>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</si>
  <si>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</si>
  <si>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</si>
  <si>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KEOP-2012/5.5.1</t>
  </si>
  <si>
    <t>Templom u. 38-40.-63. számú ingatlanok előtti csapadékvíz elvezető rendszer felújítása</t>
  </si>
  <si>
    <t>Ivóvíz és szennyvíz közművek rekonstrukciója DRV koncessziós díj terhére</t>
  </si>
  <si>
    <t>Bizei u. járda felújítása</t>
  </si>
  <si>
    <t>Csokonai u. és Jóbarátok u. felújítás</t>
  </si>
  <si>
    <t>Marcali Városi Önkormányzat EU támogatással megvalósuló programairól, projektjeiről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</si>
  <si>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</si>
  <si>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</si>
  <si>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</si>
  <si>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</si>
  <si>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</si>
  <si>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</si>
  <si>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</si>
  <si>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</si>
  <si>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</si>
  <si>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</si>
  <si>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</si>
  <si>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Fürdő és Szabadidőközpont</t>
  </si>
  <si>
    <t>Marcali Város Önkormányzata többéves kihatással járó döntésekből származó kötelezettségei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</si>
  <si>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</si>
  <si>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</si>
  <si>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</si>
  <si>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</si>
  <si>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</si>
  <si>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</si>
  <si>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Tőke</t>
  </si>
  <si>
    <t>Fejlesztési hitel</t>
  </si>
  <si>
    <t>Kötvény I.</t>
  </si>
  <si>
    <t>Kötvény II.</t>
  </si>
  <si>
    <t>Kötvény HYPO</t>
  </si>
  <si>
    <t xml:space="preserve">Összesen </t>
  </si>
  <si>
    <t>Marcali Város Önkormányzata  2013. évi felújítási kiadásai</t>
  </si>
  <si>
    <t>Részmunkaidőben foglakoztatott</t>
  </si>
  <si>
    <t xml:space="preserve">2013. évi kv.létszámkeret </t>
  </si>
  <si>
    <t>Teljes munkaidőben foglakoztatott</t>
  </si>
  <si>
    <t>10. melléklet</t>
  </si>
  <si>
    <t xml:space="preserve">                  ezer Ft</t>
  </si>
  <si>
    <t>Szakmai anyag</t>
  </si>
  <si>
    <t>Marcali Város Önkormányzata  irányítása alá tartozó költségvetési szervek 2013. évi bevételi előirányzatai</t>
  </si>
  <si>
    <t>Marcali Város Önkormányzata   irányítása alá tartozó költségvetési szervek 2013. évi kiadási előirányzatai                                          ezer Ft</t>
  </si>
  <si>
    <t>Marcali Közös Önkormányzati Hivatalának 2013.évi kiadási előirányzatai</t>
  </si>
  <si>
    <t>Marcali Közös Önkormányzati Hivatalának 2013.évi bevételi előirányzatai</t>
  </si>
  <si>
    <t>Támogatás államháztartáson belülről</t>
  </si>
  <si>
    <t>4.1.Működési támogatás államháztartáson belülről /Intézmény</t>
  </si>
  <si>
    <t>4.2.Felhalmozási támogatás államháztartáson belülről / Intézmény</t>
  </si>
  <si>
    <t>IV. Támogatás államháztartáson belülről</t>
  </si>
  <si>
    <t>Intézmények</t>
  </si>
  <si>
    <t>Önként vállalt feladat</t>
  </si>
  <si>
    <t>Államigazgatási feladat</t>
  </si>
  <si>
    <t>Tervezett kiadás</t>
  </si>
  <si>
    <t>Finanszírozás módja</t>
  </si>
  <si>
    <t>Múzeum</t>
  </si>
  <si>
    <t xml:space="preserve">feladat 100%-a </t>
  </si>
  <si>
    <t>önkormányzati finanszírozás /építményadó /</t>
  </si>
  <si>
    <t>Fürdő és Szabadidő Központ</t>
  </si>
  <si>
    <t>Választókerületi Alap, Városrészi Önk.keret</t>
  </si>
  <si>
    <t>Oktatási pályázat</t>
  </si>
  <si>
    <t>Népességnyilvántartás</t>
  </si>
  <si>
    <t>Építéshatósági feladat</t>
  </si>
  <si>
    <t>Fürdő és srandszolgáltatás</t>
  </si>
  <si>
    <t>Tervezett kiadás önkormányzati finanszírozásból</t>
  </si>
  <si>
    <t>Május 1. utca keleti oldal sárrázó és homokfogó iszapláda kiépítése, korlátok pótlása</t>
  </si>
  <si>
    <t>Sport egyesületek</t>
  </si>
  <si>
    <t>Felnőtt sport</t>
  </si>
  <si>
    <t>építményadó</t>
  </si>
  <si>
    <t>Pályázati forrás 50%, Kötvény</t>
  </si>
  <si>
    <t>Pályázati forrás  50%, Kötvény</t>
  </si>
  <si>
    <t>2013. évi előrányzat</t>
  </si>
  <si>
    <t>Helyi Építési Szabályzat módosítása a Balaton TV-vel összhangban (törvényi kötelezettség)</t>
  </si>
  <si>
    <t>Noszlopy Gáspár utcában, az Árpád utcai kereszteződés mellett gyalogos átkelő kialakítása, figyelmeztető lámpával, közvilágítással</t>
  </si>
  <si>
    <t>4.1.Működési támogatás államháztartáson belülről /Hivatal, Önkormányzat/</t>
  </si>
  <si>
    <t>4.2.Felhalmozási támogatás államháztartáson belülről /Hivatal, Önkormányzat/</t>
  </si>
  <si>
    <t>4.1.2.Egyéb működési támogatás</t>
  </si>
  <si>
    <t>4.2.2. Egyéb működési támogatás</t>
  </si>
  <si>
    <t>2013. évi módosított ei</t>
  </si>
  <si>
    <t>2013.évi módosított ei</t>
  </si>
  <si>
    <t>2013. évi mód.ei</t>
  </si>
  <si>
    <t>2013.évi mód.ei</t>
  </si>
  <si>
    <t xml:space="preserve">2013. évi kv. Mód.létszámkeret </t>
  </si>
  <si>
    <t>Könyvtár</t>
  </si>
  <si>
    <t>Mozgó könyvtár</t>
  </si>
  <si>
    <t>Működési bevétel,közhatalmi bevételek,átvett pénzeszköz</t>
  </si>
  <si>
    <t xml:space="preserve">2013. évi módosított ei </t>
  </si>
  <si>
    <t>I.2. Közhatalmi bevételek</t>
  </si>
  <si>
    <t>I.2.2.Önkormányzatoknak átengedett közhatalmi bevételek</t>
  </si>
  <si>
    <t>I.2.2.1.Gépjárműadó</t>
  </si>
  <si>
    <t>I.2.3.Bírság bevételek</t>
  </si>
  <si>
    <t>Önkormányzat működési célú költségvetési támogatása</t>
  </si>
  <si>
    <r>
      <t>II.2. M</t>
    </r>
    <r>
      <rPr>
        <b/>
        <sz val="10"/>
        <rFont val="Times New Roman"/>
        <family val="1"/>
      </rPr>
      <t>űködőképesség megőrzését szolgáló kiegészítő támogatás</t>
    </r>
  </si>
  <si>
    <t>Speciális célú támogatások /ellátottak bénzbeli juttatása/</t>
  </si>
  <si>
    <t>I.2.1.Helyi adók és adójellegű bevételek</t>
  </si>
  <si>
    <t>I.2.1.1. Helyi adók</t>
  </si>
  <si>
    <t>I.2.1.2.Építményadó</t>
  </si>
  <si>
    <t>I.2.1.3.Magánszemélyek kommunális adója</t>
  </si>
  <si>
    <t>I.2.1.4.Idegenforgalmi adó tartózkodás után</t>
  </si>
  <si>
    <t>I.2.1.5.Iparűzési adó / állandó tevékenység</t>
  </si>
  <si>
    <t>I.2.1.6.Iparűzési adó / ideiglenes tevékenység</t>
  </si>
  <si>
    <t>I.2.1.7. Telekadó</t>
  </si>
  <si>
    <t>I.2.1.8.Talajterhelési dij</t>
  </si>
  <si>
    <t>I.2.1.5.Iparűzési adó/ állandó tevékenység/</t>
  </si>
  <si>
    <t>I.2.1.6.Iparűzési adó /ideiglenes tevékenység/</t>
  </si>
  <si>
    <t>I.2.2. Önkörmányzatoknak átengedett közhatalmi bevételek</t>
  </si>
  <si>
    <t>II.1.1.Atelepülési önkormányzatok működésének támogatása</t>
  </si>
  <si>
    <t>II.1.3.Óvodaműködtetési támogatás</t>
  </si>
  <si>
    <t>II.1.4. Ingyenes és kedvezményes gyermekétkeztetés támogatása</t>
  </si>
  <si>
    <t>II.1.5.Társulás által fenntartott óvodákba bejáró gyermekek utaztatásának támogatása</t>
  </si>
  <si>
    <t>II.1.6. Egyes jövedelempótló támogatások kiegészítése</t>
  </si>
  <si>
    <t>II.1.7.Hozzájárulás a pénzbeli szociális ellátásokhoz</t>
  </si>
  <si>
    <t>II.1.8. Könyvtári, közművelődési és múzeumi feladatok támogatása</t>
  </si>
  <si>
    <t>II.1.9.Központosított működési célú előirányzatok</t>
  </si>
  <si>
    <t>II.1.2. Óvodapedagógusok, és az óvodapedagógusok nevelő munkáját közvetlenül segítők bértámogatása</t>
  </si>
  <si>
    <t>II.1.3. Óvodaműködtetési támogatás</t>
  </si>
  <si>
    <t>I.2.1.8 .Talajterhelési díj</t>
  </si>
  <si>
    <t>II.1.1. Atelepülési önkormányzatok működésének támogatása</t>
  </si>
  <si>
    <t>2013.évi módosított ei.</t>
  </si>
  <si>
    <t>Speciális célú támogatások/ellátottak bénzbeli jutttása/</t>
  </si>
  <si>
    <t>Átengedett közhatalmi bevételek</t>
  </si>
  <si>
    <t>Felhalmozási  bevételek</t>
  </si>
  <si>
    <t>III.2.Egyéb felhalmozási bevétel</t>
  </si>
  <si>
    <t>Egyéb anyagbeszerzés</t>
  </si>
  <si>
    <t>Kommunikációs szolgáltatás</t>
  </si>
  <si>
    <t>Gázenergia szolgáltatás</t>
  </si>
  <si>
    <t>víz-és csatornadíj</t>
  </si>
  <si>
    <t>Egyéb üzemeltetési szolgáltatás</t>
  </si>
  <si>
    <t>Közművelődési pályázat /közművelődési érdekeltségnövelő támogatás/</t>
  </si>
  <si>
    <t xml:space="preserve">                MVFC Labdarúgás </t>
  </si>
  <si>
    <t xml:space="preserve">               - Úszószakosztály </t>
  </si>
  <si>
    <t>Marcali Közös Önkormányzati Hivatal</t>
  </si>
  <si>
    <t>Civilszervezetek háza, fűtés korszerűsítés</t>
  </si>
  <si>
    <t>Gépkocsi vásárlás/ mezőőr/</t>
  </si>
  <si>
    <t>Munkaügyi Központ</t>
  </si>
  <si>
    <t xml:space="preserve">4.1.Működési támogatás államháztartáson belülről </t>
  </si>
  <si>
    <t xml:space="preserve">4.2.Felhalmozási támogatás államháztartáson belülről </t>
  </si>
  <si>
    <t xml:space="preserve">             Speciális célú támogatások/ellátottak pénzbeli juttatása/</t>
  </si>
  <si>
    <t xml:space="preserve">             Speciális célú támogatások/ ellátottak pénzbeli juttatása/</t>
  </si>
  <si>
    <t xml:space="preserve">             Támogatási kölcsönök nyújtása / felhalmozási/</t>
  </si>
  <si>
    <t xml:space="preserve">             Támogatási kölcsönök nyújtása / működési /</t>
  </si>
  <si>
    <t>Speciális célú tám./ellátottak pénzb.juttatása/</t>
  </si>
  <si>
    <t>Orvosi rendelő felújítása</t>
  </si>
  <si>
    <t>Sporttelep fűtés korszerűsítés</t>
  </si>
  <si>
    <t>V.1.Működési célú pénzeszköz átvétel államháztartáson kívülről /Intézmény</t>
  </si>
  <si>
    <t>V.1.Működési célú pénzeszköz átvétel államháztartáson kívülről / Hivatal, Önkorm./</t>
  </si>
  <si>
    <t>V.1.Működési célú pénzeszköz átvétel államháztartáson kívülről</t>
  </si>
  <si>
    <t>II.1.10. Egyes szociális és gyermekjóléti feladatok támogatása</t>
  </si>
  <si>
    <t>II.1.12. Szerkezetátalakítási tartalék</t>
  </si>
  <si>
    <t xml:space="preserve">     Ebböl: adósságkonszolidáció során támogatásként kapott összeg</t>
  </si>
  <si>
    <t>II.l.13. Egyéb működési célú központi támogatás</t>
  </si>
  <si>
    <t>II.1.14. Központosított felhalmozási célú előirányzatok</t>
  </si>
  <si>
    <t>II.1.15. Vis maior támogatás</t>
  </si>
  <si>
    <t>II.1.11.A települési önkormányzatok által az idősek átmeneti és tartós, valamint a hajléktalan személyek                      részére nyújtott tartós szociális szakosított ellátási feladatok támogatása</t>
  </si>
  <si>
    <t>II.1.10.Egyes szociális és gyermekjóléti feladatok támogatása</t>
  </si>
  <si>
    <t>II.1.11.A települési önkormányzatok által az idősek átmeneti és tartós, valamint a hajléktalan személyek részére nyújtott tartós szociális szakosított ellátási feladatok támogatása</t>
  </si>
  <si>
    <t>Utólagos szennyvízbekötések</t>
  </si>
  <si>
    <t>Mikszáth K. általános iskola ivóviz hálózat bővítése</t>
  </si>
  <si>
    <t>Kaposvár utca, Kátyú-árok burkolásának vizjogi engedély módosítása</t>
  </si>
  <si>
    <t>16.</t>
  </si>
  <si>
    <t>Zeneiskola felújítása</t>
  </si>
  <si>
    <t>Gimnáziumi konyha felújítása</t>
  </si>
  <si>
    <t>Udvari garázsok felújítása</t>
  </si>
  <si>
    <t>Térfigyelő kamerák felújítása</t>
  </si>
  <si>
    <t>Mikszáth K. általános iskola tetőfelújítása</t>
  </si>
  <si>
    <t>XXI. Századi Iskola</t>
  </si>
  <si>
    <t>Folyószámla hitelkeret</t>
  </si>
  <si>
    <t>Marcali Közös Önkormányzati Hivatal eszköz beszerzés, műsorátjátszó kiépítése</t>
  </si>
  <si>
    <t>Marcali Közös Önkormányzati Hivatal informatikai fejlesztése</t>
  </si>
  <si>
    <t>Marcali Közös Önkormányzat Hivatal villámháritó felújítása</t>
  </si>
  <si>
    <t>Marcali Közös Önormányzati  Hivatal energetikai felújítása</t>
  </si>
  <si>
    <t>Marcali Közös Önkormányzati Hivatal energetikai felújítása</t>
  </si>
  <si>
    <t>3. melléklet a  /2013.(XII..) önkormányzati rendelethez</t>
  </si>
  <si>
    <t xml:space="preserve">                                                                                 4. melléklet a /2013.(XII..) önkormányzati rendelethez</t>
  </si>
  <si>
    <t xml:space="preserve">5/2. melléklet a /2013.(XII..) önkormányzati rendelethez </t>
  </si>
  <si>
    <t>6. melléklet a /2013( XII..) önkormányzati rendelethez</t>
  </si>
  <si>
    <t>7. melléklet a /2013.( XII..) önkormányzati rendelethez</t>
  </si>
  <si>
    <t>8.melléklet a  /2013.(XII..) önkormányzati rendelethez</t>
  </si>
  <si>
    <t>9/1. melléklet a /2013.(XII..) önkormányzati rendelethez</t>
  </si>
  <si>
    <t>9/2. melléklet a /2013.(XII.) önkormányzati rendelethez</t>
  </si>
  <si>
    <t>9/3. melléklet a /2013.(XII..) önkormányzati rendelethez</t>
  </si>
  <si>
    <t>a  /2013. (XII..) önkormányzati rendelethez</t>
  </si>
  <si>
    <t>11. melléklet a /2013.(XII..) önkormányzati rendelethez</t>
  </si>
  <si>
    <t>12. melléklet a /2013.(XII..) önkormányzati rendelethez</t>
  </si>
  <si>
    <t>13. melléklet a /2013 (XII..) önkormányzati rendelethez</t>
  </si>
  <si>
    <t>17.melléklet a /2013.(XII..) önkormányzati rendelethez</t>
  </si>
  <si>
    <t>Felhalmozási célú hiteltörlesztés (tőke)</t>
  </si>
  <si>
    <t>Tak. Szövös hitel</t>
  </si>
  <si>
    <t>GAMESZ autó beszerzés</t>
  </si>
  <si>
    <t>Ügyviteli eszközök felújítása</t>
  </si>
  <si>
    <t>Marcali Hársfa u-Csomós G u.sarok aszfalt útburkolat felújítása</t>
  </si>
  <si>
    <t>választókerületi alap</t>
  </si>
  <si>
    <t>Marcali, Dózsa Gy u 3. előtti csapadékvíz elvezetés és aszfalt járda  felújítás</t>
  </si>
  <si>
    <t>Szervezet fejlesztés</t>
  </si>
  <si>
    <t>AROP 1.a.5-2013.2013-0056</t>
  </si>
  <si>
    <t>Múzeum katedra 2012 évi</t>
  </si>
  <si>
    <t>Múzeum katedra 2013 évi</t>
  </si>
  <si>
    <t>TÁMOP pály.3.2.8.B-12/1-2012-0024</t>
  </si>
  <si>
    <t>Marcali, Béke u-Csomós G u járda építés</t>
  </si>
  <si>
    <t>DRV. Szivattyú beszerzés</t>
  </si>
  <si>
    <t>KÖZOP-3.2.0/c-08-11-2011-0005: 269006 eFt, Kéthely: 2 139 eFt, Kötvény</t>
  </si>
  <si>
    <t>szakmai anyag</t>
  </si>
  <si>
    <t>Otthonteremtési támogatás</t>
  </si>
  <si>
    <t>Időskorúak támogatása</t>
  </si>
  <si>
    <t xml:space="preserve">Felhalmozási célú támogatásértékű kiadás </t>
  </si>
  <si>
    <t>Telek vásárlás (Saubermacher Kf)</t>
  </si>
  <si>
    <t>I.2 Közhatalmi bevételek</t>
  </si>
  <si>
    <t>Igazgatási szolgáltatási díj</t>
  </si>
  <si>
    <t>Bírság</t>
  </si>
  <si>
    <t xml:space="preserve">1.melléklet a /2013.(XII..) önkormányzati rendelethez </t>
  </si>
  <si>
    <t xml:space="preserve">2. melléklet a  /2013.(XII..) önkormányzati rendelethez </t>
  </si>
  <si>
    <t xml:space="preserve">5/1. melléklet a /2013.(XII..) önkormányzati rendelethez </t>
  </si>
  <si>
    <t>Marcali Város Önkormányzata és intézményei által 2013. évben ellátandó, önként vállalt feladatai, és álamigazgatási feladatai             ezer Ft</t>
  </si>
  <si>
    <t xml:space="preserve">1.tájékoztató kimutatás a /2013.( XII...) önkormányzati rendelethez </t>
  </si>
  <si>
    <t xml:space="preserve">2. tájékoztató kimutatás a   /2013.(XII..) önkormányzati rendelethez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</si>
</sst>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sz val="11"/>
      <name val="Times New Roman CE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41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21" xfId="0" applyFont="1" applyBorder="1" applyAlignment="1">
      <alignment vertical="top" wrapText="1"/>
    </xf>
    <xf numFmtId="3" fontId="24" fillId="0" borderId="22" xfId="0" applyNumberFormat="1" applyFont="1" applyFill="1" applyBorder="1" applyAlignment="1">
      <alignment horizontal="right" vertical="top" wrapText="1"/>
    </xf>
    <xf numFmtId="0" fontId="24" fillId="0" borderId="23" xfId="0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23" fillId="0" borderId="26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0" fillId="0" borderId="27" xfId="0" applyFont="1" applyFill="1" applyBorder="1" applyAlignment="1">
      <alignment vertical="center" wrapText="1"/>
    </xf>
    <xf numFmtId="0" fontId="39" fillId="0" borderId="0" xfId="67" applyProtection="1">
      <alignment/>
      <protection locked="0"/>
    </xf>
    <xf numFmtId="0" fontId="39" fillId="0" borderId="0" xfId="67" applyProtection="1">
      <alignment/>
      <protection/>
    </xf>
    <xf numFmtId="0" fontId="17" fillId="0" borderId="28" xfId="67" applyFont="1" applyBorder="1" applyAlignment="1" applyProtection="1">
      <alignment horizontal="left" vertical="center"/>
      <protection/>
    </xf>
    <xf numFmtId="0" fontId="40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29" xfId="67" applyNumberFormat="1" applyFont="1" applyBorder="1" applyAlignment="1" applyProtection="1">
      <alignment vertical="center"/>
      <protection/>
    </xf>
    <xf numFmtId="0" fontId="39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39" fillId="0" borderId="0" xfId="67" applyNumberFormat="1" applyAlignment="1" applyProtection="1">
      <alignment vertical="center"/>
      <protection locked="0"/>
    </xf>
    <xf numFmtId="0" fontId="39" fillId="0" borderId="0" xfId="67" applyAlignment="1" applyProtection="1">
      <alignment vertical="center"/>
      <protection locked="0"/>
    </xf>
    <xf numFmtId="0" fontId="17" fillId="0" borderId="30" xfId="67" applyFont="1" applyBorder="1" applyAlignment="1" applyProtection="1">
      <alignment horizontal="left" vertical="center"/>
      <protection/>
    </xf>
    <xf numFmtId="0" fontId="32" fillId="0" borderId="31" xfId="67" applyFont="1" applyBorder="1" applyAlignment="1" applyProtection="1">
      <alignment vertical="center"/>
      <protection/>
    </xf>
    <xf numFmtId="167" fontId="32" fillId="0" borderId="31" xfId="67" applyNumberFormat="1" applyFont="1" applyBorder="1" applyAlignment="1" applyProtection="1">
      <alignment vertical="center"/>
      <protection/>
    </xf>
    <xf numFmtId="167" fontId="32" fillId="0" borderId="32" xfId="67" applyNumberFormat="1" applyFont="1" applyBorder="1" applyAlignment="1" applyProtection="1">
      <alignment vertical="center"/>
      <protection/>
    </xf>
    <xf numFmtId="3" fontId="39" fillId="0" borderId="0" xfId="67" applyNumberFormat="1" applyAlignment="1" applyProtection="1">
      <alignment vertical="center"/>
      <protection/>
    </xf>
    <xf numFmtId="0" fontId="32" fillId="0" borderId="30" xfId="67" applyFont="1" applyBorder="1" applyAlignment="1" applyProtection="1">
      <alignment horizontal="left" vertical="center"/>
      <protection/>
    </xf>
    <xf numFmtId="167" fontId="39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167" fontId="17" fillId="0" borderId="0" xfId="62" applyNumberFormat="1" applyAlignment="1">
      <alignment vertical="center" wrapText="1"/>
      <protection/>
    </xf>
    <xf numFmtId="167" fontId="41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4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4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36" fillId="0" borderId="33" xfId="62" applyNumberFormat="1" applyFont="1" applyBorder="1" applyAlignment="1">
      <alignment horizontal="left" vertical="center" wrapText="1"/>
      <protection/>
    </xf>
    <xf numFmtId="167" fontId="36" fillId="0" borderId="34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4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4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34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49" fontId="43" fillId="0" borderId="0" xfId="56" applyNumberFormat="1" applyFont="1">
      <alignment/>
      <protection/>
    </xf>
    <xf numFmtId="3" fontId="43" fillId="0" borderId="10" xfId="56" applyNumberFormat="1" applyFont="1" applyBorder="1">
      <alignment/>
      <protection/>
    </xf>
    <xf numFmtId="3" fontId="43" fillId="0" borderId="35" xfId="56" applyNumberFormat="1" applyFont="1" applyBorder="1">
      <alignment/>
      <protection/>
    </xf>
    <xf numFmtId="3" fontId="43" fillId="0" borderId="36" xfId="56" applyNumberFormat="1" applyFont="1" applyBorder="1">
      <alignment/>
      <protection/>
    </xf>
    <xf numFmtId="3" fontId="43" fillId="0" borderId="37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4" xfId="56" applyNumberFormat="1" applyFont="1" applyBorder="1" applyAlignment="1">
      <alignment vertical="center"/>
      <protection/>
    </xf>
    <xf numFmtId="3" fontId="43" fillId="0" borderId="38" xfId="56" applyNumberFormat="1" applyFont="1" applyBorder="1" applyAlignment="1">
      <alignment vertical="center"/>
      <protection/>
    </xf>
    <xf numFmtId="3" fontId="43" fillId="0" borderId="39" xfId="56" applyNumberFormat="1" applyFont="1" applyBorder="1" applyAlignment="1">
      <alignment vertical="center"/>
      <protection/>
    </xf>
    <xf numFmtId="3" fontId="43" fillId="0" borderId="40" xfId="56" applyNumberFormat="1" applyFont="1" applyBorder="1" applyAlignment="1">
      <alignment vertical="center"/>
      <protection/>
    </xf>
    <xf numFmtId="3" fontId="43" fillId="0" borderId="34" xfId="56" applyNumberFormat="1" applyFont="1" applyBorder="1">
      <alignment/>
      <protection/>
    </xf>
    <xf numFmtId="3" fontId="43" fillId="0" borderId="38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22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Alignment="1" applyProtection="1">
      <alignment horizontal="left" vertical="center"/>
      <protection/>
    </xf>
    <xf numFmtId="0" fontId="26" fillId="0" borderId="0" xfId="58" applyFont="1" applyFill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23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3" fontId="24" fillId="0" borderId="16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/>
      <protection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6" fillId="0" borderId="0" xfId="58" applyFont="1" applyFill="1" applyAlignment="1" applyProtection="1">
      <alignment wrapText="1"/>
      <protection/>
    </xf>
    <xf numFmtId="0" fontId="23" fillId="0" borderId="41" xfId="0" applyFont="1" applyBorder="1" applyAlignment="1">
      <alignment wrapText="1"/>
    </xf>
    <xf numFmtId="3" fontId="24" fillId="0" borderId="42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 wrapText="1"/>
    </xf>
    <xf numFmtId="0" fontId="23" fillId="0" borderId="44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4" fillId="0" borderId="46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wrapText="1"/>
    </xf>
    <xf numFmtId="3" fontId="23" fillId="0" borderId="24" xfId="0" applyNumberFormat="1" applyFont="1" applyBorder="1" applyAlignment="1">
      <alignment horizontal="right" vertical="center" wrapText="1"/>
    </xf>
    <xf numFmtId="167" fontId="23" fillId="0" borderId="34" xfId="62" applyNumberFormat="1" applyFont="1" applyBorder="1" applyAlignment="1" applyProtection="1">
      <alignment horizontal="righ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3" fontId="23" fillId="0" borderId="48" xfId="0" applyNumberFormat="1" applyFont="1" applyFill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 shrinkToFi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49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38" fillId="0" borderId="50" xfId="0" applyFont="1" applyBorder="1" applyAlignment="1">
      <alignment/>
    </xf>
    <xf numFmtId="3" fontId="2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51" xfId="0" applyBorder="1" applyAlignment="1">
      <alignment/>
    </xf>
    <xf numFmtId="3" fontId="23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52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3" fontId="23" fillId="0" borderId="47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vertical="top" wrapText="1"/>
    </xf>
    <xf numFmtId="0" fontId="24" fillId="0" borderId="47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3" fontId="23" fillId="0" borderId="53" xfId="0" applyNumberFormat="1" applyFont="1" applyFill="1" applyBorder="1" applyAlignment="1">
      <alignment horizontal="right" vertical="top" wrapText="1"/>
    </xf>
    <xf numFmtId="3" fontId="24" fillId="0" borderId="54" xfId="0" applyNumberFormat="1" applyFont="1" applyFill="1" applyBorder="1" applyAlignment="1">
      <alignment horizontal="right" vertical="top" wrapText="1"/>
    </xf>
    <xf numFmtId="3" fontId="37" fillId="0" borderId="11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0" fillId="0" borderId="55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56" xfId="67" applyFont="1" applyBorder="1" applyAlignment="1" applyProtection="1">
      <alignment horizontal="center" vertical="center" wrapText="1"/>
      <protection/>
    </xf>
    <xf numFmtId="3" fontId="24" fillId="0" borderId="15" xfId="58" applyNumberFormat="1" applyFont="1" applyFill="1" applyBorder="1" applyAlignment="1" applyProtection="1">
      <alignment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0" fillId="0" borderId="57" xfId="0" applyFont="1" applyBorder="1" applyAlignment="1">
      <alignment/>
    </xf>
    <xf numFmtId="0" fontId="43" fillId="16" borderId="39" xfId="56" applyFont="1" applyFill="1" applyBorder="1" applyAlignment="1">
      <alignment horizontal="center"/>
      <protection/>
    </xf>
    <xf numFmtId="0" fontId="43" fillId="16" borderId="40" xfId="56" applyFont="1" applyFill="1" applyBorder="1" applyAlignment="1">
      <alignment horizontal="center"/>
      <protection/>
    </xf>
    <xf numFmtId="0" fontId="43" fillId="0" borderId="0" xfId="56" applyFont="1" applyAlignment="1">
      <alignment horizontal="right"/>
      <protection/>
    </xf>
    <xf numFmtId="0" fontId="0" fillId="0" borderId="58" xfId="0" applyBorder="1" applyAlignment="1">
      <alignment horizontal="center" vertical="center" wrapText="1"/>
    </xf>
    <xf numFmtId="0" fontId="32" fillId="16" borderId="59" xfId="67" applyFont="1" applyFill="1" applyBorder="1" applyAlignment="1" applyProtection="1">
      <alignment horizontal="center" vertical="center" wrapText="1"/>
      <protection/>
    </xf>
    <xf numFmtId="0" fontId="32" fillId="16" borderId="60" xfId="67" applyFont="1" applyFill="1" applyBorder="1" applyAlignment="1" applyProtection="1">
      <alignment horizontal="center" vertical="center"/>
      <protection/>
    </xf>
    <xf numFmtId="0" fontId="32" fillId="16" borderId="61" xfId="67" applyFont="1" applyFill="1" applyBorder="1" applyAlignment="1" applyProtection="1">
      <alignment horizontal="center" vertical="center"/>
      <protection/>
    </xf>
    <xf numFmtId="0" fontId="24" fillId="16" borderId="62" xfId="58" applyFont="1" applyFill="1" applyBorder="1" applyAlignment="1" applyProtection="1">
      <alignment horizontal="center" vertical="center" wrapText="1"/>
      <protection/>
    </xf>
    <xf numFmtId="0" fontId="24" fillId="16" borderId="45" xfId="58" applyFont="1" applyFill="1" applyBorder="1" applyAlignment="1" applyProtection="1">
      <alignment vertical="center" wrapText="1"/>
      <protection/>
    </xf>
    <xf numFmtId="0" fontId="24" fillId="22" borderId="15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22" borderId="64" xfId="0" applyFont="1" applyFill="1" applyBorder="1" applyAlignment="1">
      <alignment horizontal="center" vertical="top" wrapText="1"/>
    </xf>
    <xf numFmtId="0" fontId="46" fillId="22" borderId="35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24" borderId="10" xfId="0" applyFont="1" applyFill="1" applyBorder="1" applyAlignment="1">
      <alignment vertical="top" wrapText="1"/>
    </xf>
    <xf numFmtId="0" fontId="47" fillId="24" borderId="10" xfId="0" applyFont="1" applyFill="1" applyBorder="1" applyAlignment="1">
      <alignment horizontal="center" vertical="top" wrapText="1" shrinkToFit="1"/>
    </xf>
    <xf numFmtId="0" fontId="46" fillId="22" borderId="14" xfId="0" applyFont="1" applyFill="1" applyBorder="1" applyAlignment="1">
      <alignment horizontal="center" vertical="top" wrapText="1"/>
    </xf>
    <xf numFmtId="0" fontId="46" fillId="22" borderId="10" xfId="0" applyFont="1" applyFill="1" applyBorder="1" applyAlignment="1">
      <alignment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63" xfId="0" applyFont="1" applyBorder="1" applyAlignment="1">
      <alignment vertical="top" wrapText="1"/>
    </xf>
    <xf numFmtId="0" fontId="49" fillId="0" borderId="42" xfId="0" applyFont="1" applyBorder="1" applyAlignment="1">
      <alignment vertical="top" wrapText="1"/>
    </xf>
    <xf numFmtId="0" fontId="49" fillId="0" borderId="45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66" xfId="0" applyFont="1" applyBorder="1" applyAlignment="1">
      <alignment vertical="top" wrapText="1"/>
    </xf>
    <xf numFmtId="0" fontId="23" fillId="0" borderId="5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49" fontId="22" fillId="0" borderId="10" xfId="0" applyNumberFormat="1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53" fillId="0" borderId="0" xfId="0" applyFont="1" applyFill="1" applyAlignment="1">
      <alignment horizontal="left" wrapText="1"/>
    </xf>
    <xf numFmtId="3" fontId="24" fillId="0" borderId="10" xfId="58" applyNumberFormat="1" applyFont="1" applyFill="1" applyBorder="1" applyAlignment="1" applyProtection="1">
      <alignment/>
      <protection locked="0"/>
    </xf>
    <xf numFmtId="3" fontId="24" fillId="0" borderId="67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22" borderId="10" xfId="0" applyNumberFormat="1" applyFont="1" applyFill="1" applyBorder="1" applyAlignment="1">
      <alignment horizontal="right" wrapText="1"/>
    </xf>
    <xf numFmtId="3" fontId="47" fillId="0" borderId="63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36" fillId="22" borderId="40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70" xfId="0" applyFont="1" applyBorder="1" applyAlignment="1">
      <alignment horizontal="center" vertical="center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vertical="top" wrapText="1"/>
    </xf>
    <xf numFmtId="3" fontId="23" fillId="0" borderId="72" xfId="0" applyNumberFormat="1" applyFont="1" applyFill="1" applyBorder="1" applyAlignment="1">
      <alignment horizontal="right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center" wrapText="1"/>
    </xf>
    <xf numFmtId="10" fontId="23" fillId="0" borderId="37" xfId="0" applyNumberFormat="1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horizontal="right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22" borderId="68" xfId="0" applyFont="1" applyFill="1" applyBorder="1" applyAlignment="1">
      <alignment vertical="top" wrapText="1"/>
    </xf>
    <xf numFmtId="0" fontId="26" fillId="22" borderId="39" xfId="0" applyFont="1" applyFill="1" applyBorder="1" applyAlignment="1">
      <alignment horizontal="left" vertical="center" wrapText="1"/>
    </xf>
    <xf numFmtId="3" fontId="26" fillId="22" borderId="39" xfId="0" applyNumberFormat="1" applyFont="1" applyFill="1" applyBorder="1" applyAlignment="1">
      <alignment horizontal="right" vertical="center" wrapText="1"/>
    </xf>
    <xf numFmtId="10" fontId="24" fillId="22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3" fillId="0" borderId="69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3" fontId="23" fillId="0" borderId="35" xfId="0" applyNumberFormat="1" applyFont="1" applyBorder="1" applyAlignment="1">
      <alignment horizontal="right" vertical="center" wrapText="1"/>
    </xf>
    <xf numFmtId="3" fontId="23" fillId="0" borderId="35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4" fillId="22" borderId="68" xfId="0" applyFont="1" applyFill="1" applyBorder="1" applyAlignment="1">
      <alignment horizontal="right" vertical="center" wrapText="1"/>
    </xf>
    <xf numFmtId="0" fontId="26" fillId="22" borderId="39" xfId="0" applyFont="1" applyFill="1" applyBorder="1" applyAlignment="1">
      <alignment horizontal="left" vertical="center" wrapText="1"/>
    </xf>
    <xf numFmtId="3" fontId="26" fillId="22" borderId="39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10" fontId="23" fillId="0" borderId="75" xfId="0" applyNumberFormat="1" applyFont="1" applyBorder="1" applyAlignment="1">
      <alignment horizontal="center" vertical="center"/>
    </xf>
    <xf numFmtId="9" fontId="5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10" fontId="23" fillId="0" borderId="70" xfId="0" applyNumberFormat="1" applyFont="1" applyFill="1" applyBorder="1" applyAlignment="1">
      <alignment horizontal="center" vertical="center" wrapText="1"/>
    </xf>
    <xf numFmtId="0" fontId="25" fillId="22" borderId="68" xfId="0" applyFont="1" applyFill="1" applyBorder="1" applyAlignment="1">
      <alignment horizontal="center" vertical="center" wrapText="1"/>
    </xf>
    <xf numFmtId="0" fontId="26" fillId="22" borderId="39" xfId="0" applyFont="1" applyFill="1" applyBorder="1" applyAlignment="1">
      <alignment vertical="center" wrapText="1"/>
    </xf>
    <xf numFmtId="3" fontId="26" fillId="22" borderId="39" xfId="0" applyNumberFormat="1" applyFont="1" applyFill="1" applyBorder="1" applyAlignment="1">
      <alignment horizontal="right" vertical="center"/>
    </xf>
    <xf numFmtId="10" fontId="26" fillId="22" borderId="40" xfId="0" applyNumberFormat="1" applyFont="1" applyFill="1" applyBorder="1" applyAlignment="1">
      <alignment horizontal="center" vertical="center" wrapText="1"/>
    </xf>
    <xf numFmtId="9" fontId="5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10" fontId="57" fillId="0" borderId="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10" fontId="58" fillId="0" borderId="0" xfId="0" applyNumberFormat="1" applyFont="1" applyBorder="1" applyAlignment="1">
      <alignment horizontal="center" vertical="center" wrapText="1"/>
    </xf>
    <xf numFmtId="9" fontId="59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10" fontId="61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51" fillId="0" borderId="69" xfId="0" applyFont="1" applyFill="1" applyBorder="1" applyAlignment="1">
      <alignment vertical="top" wrapText="1"/>
    </xf>
    <xf numFmtId="0" fontId="52" fillId="0" borderId="27" xfId="0" applyFont="1" applyFill="1" applyBorder="1" applyAlignment="1">
      <alignment horizontal="center" vertical="top" wrapText="1"/>
    </xf>
    <xf numFmtId="0" fontId="23" fillId="0" borderId="71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23" fillId="0" borderId="10" xfId="0" applyNumberFormat="1" applyFont="1" applyBorder="1" applyAlignment="1">
      <alignment wrapText="1"/>
    </xf>
    <xf numFmtId="0" fontId="23" fillId="0" borderId="69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vertical="top" wrapText="1"/>
    </xf>
    <xf numFmtId="176" fontId="23" fillId="0" borderId="27" xfId="0" applyNumberFormat="1" applyFont="1" applyFill="1" applyBorder="1" applyAlignment="1">
      <alignment horizontal="right" vertical="center" wrapText="1"/>
    </xf>
    <xf numFmtId="3" fontId="23" fillId="0" borderId="27" xfId="0" applyNumberFormat="1" applyFont="1" applyFill="1" applyBorder="1" applyAlignment="1">
      <alignment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6" fillId="22" borderId="68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 wrapText="1"/>
    </xf>
    <xf numFmtId="3" fontId="26" fillId="22" borderId="10" xfId="0" applyNumberFormat="1" applyFont="1" applyFill="1" applyBorder="1" applyAlignment="1">
      <alignment horizontal="right" vertical="center"/>
    </xf>
    <xf numFmtId="0" fontId="25" fillId="11" borderId="68" xfId="0" applyFont="1" applyFill="1" applyBorder="1" applyAlignment="1">
      <alignment wrapText="1"/>
    </xf>
    <xf numFmtId="0" fontId="25" fillId="11" borderId="4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3" fontId="25" fillId="0" borderId="37" xfId="0" applyNumberFormat="1" applyFont="1" applyBorder="1" applyAlignment="1">
      <alignment/>
    </xf>
    <xf numFmtId="3" fontId="25" fillId="0" borderId="74" xfId="0" applyNumberFormat="1" applyFont="1" applyBorder="1" applyAlignment="1">
      <alignment/>
    </xf>
    <xf numFmtId="0" fontId="25" fillId="0" borderId="65" xfId="0" applyFont="1" applyFill="1" applyBorder="1" applyAlignment="1">
      <alignment wrapText="1"/>
    </xf>
    <xf numFmtId="0" fontId="26" fillId="22" borderId="68" xfId="0" applyFont="1" applyFill="1" applyBorder="1" applyAlignment="1">
      <alignment/>
    </xf>
    <xf numFmtId="3" fontId="26" fillId="22" borderId="7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0" xfId="58" applyFont="1" applyFill="1" applyBorder="1" applyAlignment="1" applyProtection="1">
      <alignment wrapText="1"/>
      <protection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17" fillId="0" borderId="77" xfId="65" applyNumberFormat="1" applyFont="1" applyBorder="1" applyAlignment="1">
      <alignment horizontal="center" vertical="center" wrapText="1"/>
      <protection/>
    </xf>
    <xf numFmtId="167" fontId="17" fillId="0" borderId="77" xfId="65" applyNumberFormat="1" applyBorder="1" applyAlignment="1">
      <alignment horizontal="center" vertical="center" wrapText="1"/>
      <protection/>
    </xf>
    <xf numFmtId="167" fontId="33" fillId="0" borderId="78" xfId="65" applyNumberFormat="1" applyFont="1" applyBorder="1" applyAlignment="1">
      <alignment horizontal="center"/>
      <protection/>
    </xf>
    <xf numFmtId="167" fontId="33" fillId="0" borderId="79" xfId="65" applyNumberFormat="1" applyFont="1" applyBorder="1" applyAlignment="1">
      <alignment horizontal="center"/>
      <protection/>
    </xf>
    <xf numFmtId="167" fontId="33" fillId="0" borderId="8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3" fillId="0" borderId="34" xfId="65" applyNumberFormat="1" applyFont="1" applyBorder="1" applyAlignment="1">
      <alignment horizontal="center" vertical="center" wrapText="1"/>
      <protection/>
    </xf>
    <xf numFmtId="167" fontId="33" fillId="0" borderId="38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17" fillId="25" borderId="39" xfId="65" applyNumberFormat="1" applyFont="1" applyFill="1" applyBorder="1" applyAlignment="1" applyProtection="1">
      <alignment vertical="center" wrapText="1"/>
      <protection/>
    </xf>
    <xf numFmtId="167" fontId="17" fillId="0" borderId="81" xfId="65" applyNumberFormat="1" applyFont="1" applyBorder="1" applyAlignment="1">
      <alignment vertical="center" wrapText="1"/>
      <protection/>
    </xf>
    <xf numFmtId="167" fontId="17" fillId="0" borderId="40" xfId="65" applyNumberFormat="1" applyFont="1" applyBorder="1" applyAlignment="1">
      <alignment vertical="center" wrapText="1"/>
      <protection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35" xfId="65" applyNumberFormat="1" applyFont="1" applyBorder="1" applyAlignment="1" applyProtection="1">
      <alignment vertical="center" wrapText="1"/>
      <protection locked="0"/>
    </xf>
    <xf numFmtId="167" fontId="17" fillId="0" borderId="35" xfId="65" applyNumberFormat="1" applyBorder="1" applyAlignment="1">
      <alignment vertical="center" wrapText="1"/>
      <protection/>
    </xf>
    <xf numFmtId="167" fontId="17" fillId="0" borderId="72" xfId="65" applyNumberFormat="1" applyFont="1" applyBorder="1" applyAlignment="1" applyProtection="1">
      <alignment vertical="center" wrapText="1"/>
      <protection locked="0"/>
    </xf>
    <xf numFmtId="167" fontId="17" fillId="0" borderId="82" xfId="65" applyNumberFormat="1" applyFont="1" applyBorder="1" applyAlignment="1" applyProtection="1">
      <alignment vertical="center" wrapText="1"/>
      <protection locked="0"/>
    </xf>
    <xf numFmtId="167" fontId="17" fillId="0" borderId="73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Border="1" applyAlignment="1">
      <alignment vertical="center" wrapText="1"/>
      <protection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17" fillId="0" borderId="37" xfId="65" applyNumberFormat="1" applyFont="1" applyBorder="1" applyAlignment="1" applyProtection="1">
      <alignment vertical="center" wrapText="1"/>
      <protection locked="0"/>
    </xf>
    <xf numFmtId="167" fontId="63" fillId="0" borderId="14" xfId="64" applyNumberFormat="1" applyFont="1" applyBorder="1" applyAlignment="1" applyProtection="1">
      <alignment vertical="center" wrapText="1"/>
      <protection locked="0"/>
    </xf>
    <xf numFmtId="167" fontId="63" fillId="0" borderId="65" xfId="64" applyNumberFormat="1" applyFont="1" applyBorder="1" applyAlignment="1" applyProtection="1">
      <alignment vertical="center" wrapText="1"/>
      <protection locked="0"/>
    </xf>
    <xf numFmtId="168" fontId="17" fillId="0" borderId="63" xfId="64" applyNumberFormat="1" applyFont="1" applyBorder="1" applyAlignment="1" applyProtection="1">
      <alignment vertical="center" wrapText="1"/>
      <protection locked="0"/>
    </xf>
    <xf numFmtId="167" fontId="17" fillId="0" borderId="63" xfId="65" applyNumberFormat="1" applyFont="1" applyBorder="1" applyAlignment="1" applyProtection="1">
      <alignment vertical="center" wrapText="1"/>
      <protection locked="0"/>
    </xf>
    <xf numFmtId="167" fontId="17" fillId="0" borderId="74" xfId="65" applyNumberFormat="1" applyFont="1" applyBorder="1" applyAlignment="1" applyProtection="1">
      <alignment vertical="center" wrapText="1"/>
      <protection locked="0"/>
    </xf>
    <xf numFmtId="167" fontId="33" fillId="0" borderId="33" xfId="65" applyNumberFormat="1" applyFont="1" applyBorder="1" applyAlignment="1">
      <alignment vertical="center" wrapText="1"/>
      <protection/>
    </xf>
    <xf numFmtId="167" fontId="17" fillId="25" borderId="34" xfId="65" applyNumberFormat="1" applyFont="1" applyFill="1" applyBorder="1" applyAlignment="1" applyProtection="1">
      <alignment vertical="center" wrapText="1"/>
      <protection/>
    </xf>
    <xf numFmtId="167" fontId="17" fillId="0" borderId="34" xfId="65" applyNumberFormat="1" applyFont="1" applyBorder="1" applyAlignment="1" applyProtection="1">
      <alignment vertical="center" wrapText="1"/>
      <protection/>
    </xf>
    <xf numFmtId="167" fontId="17" fillId="0" borderId="38" xfId="65" applyNumberFormat="1" applyFont="1" applyBorder="1" applyAlignment="1" applyProtection="1">
      <alignment vertical="center" wrapText="1"/>
      <protection/>
    </xf>
    <xf numFmtId="167" fontId="33" fillId="0" borderId="36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17" fillId="0" borderId="34" xfId="65" applyNumberFormat="1" applyFont="1" applyBorder="1" applyAlignment="1" applyProtection="1">
      <alignment vertical="center" wrapText="1"/>
      <protection locked="0"/>
    </xf>
    <xf numFmtId="167" fontId="17" fillId="0" borderId="38" xfId="65" applyNumberFormat="1" applyFont="1" applyBorder="1" applyAlignment="1" applyProtection="1">
      <alignment vertical="center" wrapText="1"/>
      <protection locked="0"/>
    </xf>
    <xf numFmtId="0" fontId="23" fillId="0" borderId="83" xfId="0" applyFont="1" applyBorder="1" applyAlignment="1">
      <alignment wrapText="1"/>
    </xf>
    <xf numFmtId="0" fontId="49" fillId="0" borderId="63" xfId="0" applyFont="1" applyBorder="1" applyAlignment="1">
      <alignment vertical="top" wrapText="1"/>
    </xf>
    <xf numFmtId="3" fontId="24" fillId="0" borderId="63" xfId="0" applyNumberFormat="1" applyFont="1" applyBorder="1" applyAlignment="1">
      <alignment horizontal="right" vertical="top" wrapText="1"/>
    </xf>
    <xf numFmtId="3" fontId="24" fillId="0" borderId="84" xfId="0" applyNumberFormat="1" applyFont="1" applyBorder="1" applyAlignment="1">
      <alignment horizontal="right" vertical="top" wrapText="1"/>
    </xf>
    <xf numFmtId="3" fontId="24" fillId="0" borderId="85" xfId="0" applyNumberFormat="1" applyFont="1" applyBorder="1" applyAlignment="1">
      <alignment horizontal="right" wrapText="1"/>
    </xf>
    <xf numFmtId="3" fontId="24" fillId="0" borderId="86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wrapText="1"/>
    </xf>
    <xf numFmtId="0" fontId="23" fillId="0" borderId="88" xfId="0" applyFont="1" applyBorder="1" applyAlignment="1">
      <alignment wrapText="1"/>
    </xf>
    <xf numFmtId="0" fontId="49" fillId="0" borderId="88" xfId="0" applyFont="1" applyBorder="1" applyAlignment="1">
      <alignment vertical="top" wrapText="1"/>
    </xf>
    <xf numFmtId="3" fontId="24" fillId="0" borderId="88" xfId="0" applyNumberFormat="1" applyFont="1" applyBorder="1" applyAlignment="1">
      <alignment horizontal="right" wrapText="1"/>
    </xf>
    <xf numFmtId="0" fontId="23" fillId="0" borderId="89" xfId="0" applyFont="1" applyBorder="1" applyAlignment="1">
      <alignment wrapText="1"/>
    </xf>
    <xf numFmtId="0" fontId="49" fillId="0" borderId="90" xfId="0" applyFont="1" applyBorder="1" applyAlignment="1">
      <alignment vertical="top" wrapText="1"/>
    </xf>
    <xf numFmtId="3" fontId="24" fillId="0" borderId="90" xfId="0" applyNumberFormat="1" applyFont="1" applyBorder="1" applyAlignment="1">
      <alignment horizontal="right" wrapText="1"/>
    </xf>
    <xf numFmtId="3" fontId="24" fillId="0" borderId="91" xfId="0" applyNumberFormat="1" applyFont="1" applyBorder="1" applyAlignment="1">
      <alignment horizontal="right" wrapText="1"/>
    </xf>
    <xf numFmtId="0" fontId="23" fillId="0" borderId="92" xfId="0" applyFont="1" applyBorder="1" applyAlignment="1">
      <alignment wrapText="1"/>
    </xf>
    <xf numFmtId="0" fontId="49" fillId="0" borderId="86" xfId="0" applyFont="1" applyBorder="1" applyAlignment="1">
      <alignment vertical="top" wrapText="1"/>
    </xf>
    <xf numFmtId="3" fontId="24" fillId="0" borderId="93" xfId="0" applyNumberFormat="1" applyFont="1" applyBorder="1" applyAlignment="1">
      <alignment horizontal="right" wrapText="1"/>
    </xf>
    <xf numFmtId="0" fontId="23" fillId="0" borderId="49" xfId="0" applyFont="1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vertical="top" wrapText="1"/>
    </xf>
    <xf numFmtId="0" fontId="23" fillId="0" borderId="65" xfId="0" applyFont="1" applyBorder="1" applyAlignment="1">
      <alignment horizontal="center" wrapText="1"/>
    </xf>
    <xf numFmtId="0" fontId="23" fillId="0" borderId="63" xfId="0" applyFont="1" applyBorder="1" applyAlignment="1">
      <alignment vertical="top" wrapText="1"/>
    </xf>
    <xf numFmtId="0" fontId="23" fillId="0" borderId="74" xfId="0" applyFont="1" applyBorder="1" applyAlignment="1">
      <alignment vertical="top" wrapText="1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23" fillId="0" borderId="6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3" fontId="24" fillId="0" borderId="39" xfId="0" applyNumberFormat="1" applyFont="1" applyBorder="1" applyAlignment="1">
      <alignment vertical="top" wrapText="1"/>
    </xf>
    <xf numFmtId="3" fontId="24" fillId="0" borderId="40" xfId="0" applyNumberFormat="1" applyFont="1" applyBorder="1" applyAlignment="1">
      <alignment vertical="top" wrapText="1"/>
    </xf>
    <xf numFmtId="167" fontId="26" fillId="22" borderId="14" xfId="62" applyNumberFormat="1" applyFont="1" applyFill="1" applyBorder="1" applyAlignment="1">
      <alignment horizontal="center" vertical="center" wrapText="1"/>
      <protection/>
    </xf>
    <xf numFmtId="167" fontId="24" fillId="22" borderId="10" xfId="62" applyNumberFormat="1" applyFont="1" applyFill="1" applyBorder="1" applyAlignment="1">
      <alignment horizontal="center" vertical="center" wrapText="1"/>
      <protection/>
    </xf>
    <xf numFmtId="167" fontId="26" fillId="22" borderId="10" xfId="62" applyNumberFormat="1" applyFont="1" applyFill="1" applyBorder="1" applyAlignment="1">
      <alignment horizontal="center" vertical="center" wrapText="1"/>
      <protection/>
    </xf>
    <xf numFmtId="167" fontId="24" fillId="22" borderId="37" xfId="62" applyNumberFormat="1" applyFont="1" applyFill="1" applyBorder="1" applyAlignment="1">
      <alignment horizontal="center" vertical="center" wrapText="1"/>
      <protection/>
    </xf>
    <xf numFmtId="167" fontId="23" fillId="0" borderId="10" xfId="62" applyNumberFormat="1" applyFont="1" applyBorder="1" applyAlignment="1">
      <alignment vertical="center" wrapText="1"/>
      <protection/>
    </xf>
    <xf numFmtId="167" fontId="23" fillId="0" borderId="37" xfId="62" applyNumberFormat="1" applyFont="1" applyBorder="1" applyAlignment="1" applyProtection="1">
      <alignment horizontal="right" vertical="center" wrapText="1"/>
      <protection locked="0"/>
    </xf>
    <xf numFmtId="167" fontId="17" fillId="0" borderId="14" xfId="62" applyNumberFormat="1" applyFont="1" applyBorder="1" applyAlignment="1">
      <alignment horizontal="left" vertical="center" wrapText="1"/>
      <protection/>
    </xf>
    <xf numFmtId="167" fontId="23" fillId="0" borderId="10" xfId="62" applyNumberFormat="1" applyFont="1" applyBorder="1" applyAlignment="1" applyProtection="1">
      <alignment vertical="center" wrapText="1"/>
      <protection locked="0"/>
    </xf>
    <xf numFmtId="167" fontId="23" fillId="0" borderId="37" xfId="62" applyNumberFormat="1" applyFont="1" applyBorder="1" applyAlignment="1" applyProtection="1">
      <alignment horizontal="center" vertical="center" wrapText="1"/>
      <protection locked="0"/>
    </xf>
    <xf numFmtId="167" fontId="24" fillId="0" borderId="14" xfId="62" applyNumberFormat="1" applyFont="1" applyBorder="1" applyAlignment="1">
      <alignment horizontal="left" vertical="center" wrapText="1"/>
      <protection/>
    </xf>
    <xf numFmtId="167" fontId="24" fillId="0" borderId="10" xfId="62" applyNumberFormat="1" applyFont="1" applyBorder="1" applyAlignment="1">
      <alignment horizontal="right" vertical="center" wrapText="1"/>
      <protection/>
    </xf>
    <xf numFmtId="167" fontId="24" fillId="0" borderId="10" xfId="62" applyNumberFormat="1" applyFont="1" applyBorder="1" applyAlignment="1">
      <alignment vertical="center" wrapText="1"/>
      <protection/>
    </xf>
    <xf numFmtId="167" fontId="24" fillId="0" borderId="37" xfId="62" applyNumberFormat="1" applyFont="1" applyBorder="1" applyAlignment="1">
      <alignment vertical="center" wrapText="1"/>
      <protection/>
    </xf>
    <xf numFmtId="167" fontId="23" fillId="0" borderId="38" xfId="62" applyNumberFormat="1" applyFont="1" applyBorder="1" applyAlignment="1" applyProtection="1">
      <alignment horizontal="center" vertical="center" wrapText="1"/>
      <protection/>
    </xf>
    <xf numFmtId="167" fontId="26" fillId="22" borderId="14" xfId="63" applyNumberFormat="1" applyFont="1" applyFill="1" applyBorder="1" applyAlignment="1">
      <alignment horizontal="center" vertical="center" wrapText="1"/>
      <protection/>
    </xf>
    <xf numFmtId="167" fontId="24" fillId="22" borderId="10" xfId="63" applyNumberFormat="1" applyFont="1" applyFill="1" applyBorder="1" applyAlignment="1">
      <alignment horizontal="center" vertical="center" wrapText="1"/>
      <protection/>
    </xf>
    <xf numFmtId="167" fontId="26" fillId="22" borderId="10" xfId="63" applyNumberFormat="1" applyFont="1" applyFill="1" applyBorder="1" applyAlignment="1">
      <alignment horizontal="center" vertical="center" wrapText="1"/>
      <protection/>
    </xf>
    <xf numFmtId="167" fontId="24" fillId="22" borderId="37" xfId="63" applyNumberFormat="1" applyFont="1" applyFill="1" applyBorder="1" applyAlignment="1">
      <alignment horizontal="center" vertical="center" wrapText="1"/>
      <protection/>
    </xf>
    <xf numFmtId="167" fontId="23" fillId="0" borderId="10" xfId="63" applyNumberFormat="1" applyFont="1" applyBorder="1" applyAlignment="1">
      <alignment vertical="center" wrapText="1"/>
      <protection/>
    </xf>
    <xf numFmtId="167" fontId="23" fillId="0" borderId="37" xfId="63" applyNumberFormat="1" applyFont="1" applyBorder="1" applyAlignment="1" applyProtection="1">
      <alignment horizontal="right" vertical="center" wrapText="1"/>
      <protection locked="0"/>
    </xf>
    <xf numFmtId="167" fontId="23" fillId="0" borderId="10" xfId="63" applyNumberFormat="1" applyFont="1" applyBorder="1" applyAlignment="1" applyProtection="1">
      <alignment vertical="center" wrapText="1"/>
      <protection locked="0"/>
    </xf>
    <xf numFmtId="167" fontId="23" fillId="0" borderId="37" xfId="63" applyNumberFormat="1" applyFont="1" applyBorder="1" applyAlignment="1" applyProtection="1">
      <alignment horizontal="center" vertical="center" wrapText="1"/>
      <protection locked="0"/>
    </xf>
    <xf numFmtId="167" fontId="24" fillId="0" borderId="14" xfId="63" applyNumberFormat="1" applyFont="1" applyBorder="1" applyAlignment="1">
      <alignment horizontal="left" vertical="center" wrapText="1"/>
      <protection/>
    </xf>
    <xf numFmtId="1" fontId="24" fillId="0" borderId="10" xfId="63" applyNumberFormat="1" applyFont="1" applyBorder="1" applyAlignment="1">
      <alignment horizontal="right" vertical="center" wrapText="1"/>
      <protection/>
    </xf>
    <xf numFmtId="167" fontId="24" fillId="0" borderId="10" xfId="63" applyNumberFormat="1" applyFont="1" applyBorder="1" applyAlignment="1">
      <alignment vertical="center" wrapText="1"/>
      <protection/>
    </xf>
    <xf numFmtId="1" fontId="24" fillId="0" borderId="37" xfId="63" applyNumberFormat="1" applyFont="1" applyBorder="1" applyAlignment="1">
      <alignment vertical="center" wrapText="1"/>
      <protection/>
    </xf>
    <xf numFmtId="167" fontId="36" fillId="0" borderId="33" xfId="63" applyNumberFormat="1" applyFont="1" applyBorder="1" applyAlignment="1">
      <alignment horizontal="left" vertical="center" wrapText="1"/>
      <protection/>
    </xf>
    <xf numFmtId="167" fontId="36" fillId="0" borderId="34" xfId="63" applyNumberFormat="1" applyFont="1" applyBorder="1" applyAlignment="1">
      <alignment vertical="center" wrapText="1"/>
      <protection/>
    </xf>
    <xf numFmtId="167" fontId="23" fillId="0" borderId="38" xfId="63" applyNumberFormat="1" applyFont="1" applyBorder="1" applyAlignment="1" applyProtection="1">
      <alignment horizontal="right" vertical="center" wrapText="1"/>
      <protection/>
    </xf>
    <xf numFmtId="0" fontId="37" fillId="0" borderId="83" xfId="0" applyFont="1" applyBorder="1" applyAlignment="1">
      <alignment vertic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75" xfId="0" applyFont="1" applyBorder="1" applyAlignment="1">
      <alignment horizontal="left" vertical="top" wrapText="1"/>
    </xf>
    <xf numFmtId="0" fontId="26" fillId="22" borderId="97" xfId="0" applyFont="1" applyFill="1" applyBorder="1" applyAlignment="1">
      <alignment horizontal="center" vertical="top" wrapText="1"/>
    </xf>
    <xf numFmtId="0" fontId="26" fillId="22" borderId="94" xfId="0" applyFont="1" applyFill="1" applyBorder="1" applyAlignment="1">
      <alignment horizontal="center" vertical="top" wrapText="1"/>
    </xf>
    <xf numFmtId="0" fontId="24" fillId="0" borderId="6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74" xfId="0" applyFont="1" applyFill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3" fontId="24" fillId="0" borderId="76" xfId="0" applyNumberFormat="1" applyFont="1" applyBorder="1" applyAlignment="1">
      <alignment horizontal="right" vertical="top" wrapText="1"/>
    </xf>
    <xf numFmtId="0" fontId="24" fillId="0" borderId="6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4" fillId="0" borderId="10" xfId="5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98" xfId="0" applyBorder="1" applyAlignment="1">
      <alignment horizontal="center" vertical="center" wrapText="1"/>
    </xf>
    <xf numFmtId="3" fontId="0" fillId="0" borderId="98" xfId="0" applyNumberFormat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8" xfId="0" applyFont="1" applyBorder="1" applyAlignment="1">
      <alignment horizontal="center" vertical="center" wrapText="1"/>
    </xf>
    <xf numFmtId="3" fontId="37" fillId="0" borderId="98" xfId="0" applyNumberFormat="1" applyFont="1" applyBorder="1" applyAlignment="1">
      <alignment horizontal="center" vertical="center"/>
    </xf>
    <xf numFmtId="3" fontId="24" fillId="0" borderId="99" xfId="0" applyNumberFormat="1" applyFont="1" applyBorder="1" applyAlignment="1">
      <alignment horizontal="right" wrapText="1"/>
    </xf>
    <xf numFmtId="0" fontId="47" fillId="24" borderId="34" xfId="0" applyFont="1" applyFill="1" applyBorder="1" applyAlignment="1">
      <alignment vertical="top" wrapText="1"/>
    </xf>
    <xf numFmtId="3" fontId="47" fillId="0" borderId="34" xfId="0" applyNumberFormat="1" applyFont="1" applyBorder="1" applyAlignment="1">
      <alignment horizontal="right" vertical="top" wrapText="1"/>
    </xf>
    <xf numFmtId="3" fontId="23" fillId="0" borderId="100" xfId="0" applyNumberFormat="1" applyFont="1" applyFill="1" applyBorder="1" applyAlignment="1">
      <alignment horizontal="right" vertical="top" wrapText="1"/>
    </xf>
    <xf numFmtId="0" fontId="25" fillId="0" borderId="0" xfId="58" applyFont="1" applyFill="1" applyAlignment="1" applyProtection="1">
      <alignment horizontal="left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6" fillId="26" borderId="35" xfId="0" applyFont="1" applyFill="1" applyBorder="1" applyAlignment="1">
      <alignment horizontal="center" vertical="top" wrapText="1"/>
    </xf>
    <xf numFmtId="0" fontId="24" fillId="16" borderId="52" xfId="58" applyFont="1" applyFill="1" applyBorder="1" applyAlignment="1" applyProtection="1">
      <alignment horizontal="center" wrapText="1"/>
      <protection/>
    </xf>
    <xf numFmtId="0" fontId="26" fillId="0" borderId="37" xfId="58" applyFont="1" applyFill="1" applyBorder="1" applyProtection="1">
      <alignment/>
      <protection/>
    </xf>
    <xf numFmtId="0" fontId="25" fillId="0" borderId="37" xfId="58" applyFont="1" applyFill="1" applyBorder="1" applyProtection="1">
      <alignment/>
      <protection/>
    </xf>
    <xf numFmtId="0" fontId="46" fillId="16" borderId="36" xfId="58" applyFont="1" applyFill="1" applyBorder="1" applyAlignment="1" applyProtection="1">
      <alignment wrapText="1"/>
      <protection/>
    </xf>
    <xf numFmtId="0" fontId="24" fillId="0" borderId="37" xfId="58" applyFont="1" applyFill="1" applyBorder="1" applyProtection="1">
      <alignment/>
      <protection/>
    </xf>
    <xf numFmtId="0" fontId="23" fillId="0" borderId="37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1" xfId="0" applyNumberFormat="1" applyFont="1" applyBorder="1" applyAlignment="1">
      <alignment horizontal="right" vertical="top" wrapText="1"/>
    </xf>
    <xf numFmtId="3" fontId="38" fillId="0" borderId="52" xfId="0" applyNumberFormat="1" applyFont="1" applyBorder="1" applyAlignment="1">
      <alignment/>
    </xf>
    <xf numFmtId="0" fontId="24" fillId="16" borderId="36" xfId="58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/>
    </xf>
    <xf numFmtId="0" fontId="0" fillId="0" borderId="33" xfId="0" applyBorder="1" applyAlignment="1">
      <alignment/>
    </xf>
    <xf numFmtId="167" fontId="24" fillId="22" borderId="22" xfId="62" applyNumberFormat="1" applyFont="1" applyFill="1" applyBorder="1" applyAlignment="1">
      <alignment horizontal="center" vertical="center" wrapText="1"/>
      <protection/>
    </xf>
    <xf numFmtId="167" fontId="23" fillId="0" borderId="22" xfId="62" applyNumberFormat="1" applyFont="1" applyBorder="1" applyAlignment="1" applyProtection="1">
      <alignment horizontal="right" vertical="center" wrapText="1"/>
      <protection locked="0"/>
    </xf>
    <xf numFmtId="167" fontId="23" fillId="0" borderId="22" xfId="62" applyNumberFormat="1" applyFont="1" applyBorder="1" applyAlignment="1" applyProtection="1">
      <alignment horizontal="center" vertical="center" wrapText="1"/>
      <protection locked="0"/>
    </xf>
    <xf numFmtId="167" fontId="24" fillId="22" borderId="11" xfId="63" applyNumberFormat="1" applyFont="1" applyFill="1" applyBorder="1" applyAlignment="1">
      <alignment horizontal="center" vertical="center" wrapText="1"/>
      <protection/>
    </xf>
    <xf numFmtId="167" fontId="23" fillId="0" borderId="11" xfId="63" applyNumberFormat="1" applyFont="1" applyBorder="1" applyAlignment="1" applyProtection="1">
      <alignment horizontal="right" vertical="center" wrapText="1"/>
      <protection locked="0"/>
    </xf>
    <xf numFmtId="167" fontId="23" fillId="0" borderId="11" xfId="63" applyNumberFormat="1" applyFont="1" applyBorder="1" applyAlignment="1" applyProtection="1">
      <alignment horizontal="center" vertical="center" wrapText="1"/>
      <protection locked="0"/>
    </xf>
    <xf numFmtId="1" fontId="24" fillId="0" borderId="11" xfId="63" applyNumberFormat="1" applyFont="1" applyBorder="1" applyAlignment="1">
      <alignment vertical="center" wrapText="1"/>
      <protection/>
    </xf>
    <xf numFmtId="167" fontId="23" fillId="0" borderId="102" xfId="63" applyNumberFormat="1" applyFont="1" applyBorder="1" applyAlignment="1" applyProtection="1">
      <alignment horizontal="right" vertical="center" wrapText="1"/>
      <protection/>
    </xf>
    <xf numFmtId="3" fontId="24" fillId="0" borderId="37" xfId="58" applyNumberFormat="1" applyFont="1" applyFill="1" applyBorder="1" applyAlignment="1" applyProtection="1">
      <alignment/>
      <protection/>
    </xf>
    <xf numFmtId="3" fontId="23" fillId="0" borderId="37" xfId="58" applyNumberFormat="1" applyFont="1" applyFill="1" applyBorder="1" applyProtection="1">
      <alignment/>
      <protection/>
    </xf>
    <xf numFmtId="3" fontId="23" fillId="0" borderId="37" xfId="58" applyNumberFormat="1" applyFont="1" applyFill="1" applyBorder="1" applyAlignment="1" applyProtection="1">
      <alignment/>
      <protection/>
    </xf>
    <xf numFmtId="0" fontId="23" fillId="0" borderId="37" xfId="58" applyFont="1" applyFill="1" applyBorder="1" applyAlignment="1" applyProtection="1">
      <alignment/>
      <protection/>
    </xf>
    <xf numFmtId="3" fontId="24" fillId="0" borderId="37" xfId="58" applyNumberFormat="1" applyFont="1" applyFill="1" applyBorder="1" applyAlignment="1" applyProtection="1">
      <alignment vertical="center"/>
      <protection/>
    </xf>
    <xf numFmtId="0" fontId="0" fillId="0" borderId="98" xfId="0" applyBorder="1" applyAlignment="1">
      <alignment/>
    </xf>
    <xf numFmtId="0" fontId="0" fillId="0" borderId="98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top"/>
    </xf>
    <xf numFmtId="0" fontId="65" fillId="0" borderId="39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/>
    </xf>
    <xf numFmtId="0" fontId="65" fillId="0" borderId="40" xfId="0" applyFont="1" applyBorder="1" applyAlignment="1">
      <alignment horizontal="center" vertical="top" wrapText="1"/>
    </xf>
    <xf numFmtId="0" fontId="65" fillId="0" borderId="98" xfId="0" applyFont="1" applyBorder="1" applyAlignment="1">
      <alignment vertical="top" wrapText="1"/>
    </xf>
    <xf numFmtId="0" fontId="24" fillId="0" borderId="10" xfId="58" applyFont="1" applyFill="1" applyBorder="1" applyAlignment="1" applyProtection="1">
      <alignment horizontal="right" vertical="center"/>
      <protection/>
    </xf>
    <xf numFmtId="0" fontId="24" fillId="0" borderId="15" xfId="58" applyFont="1" applyFill="1" applyBorder="1" applyAlignment="1" applyProtection="1">
      <alignment horizontal="right" vertical="center"/>
      <protection/>
    </xf>
    <xf numFmtId="3" fontId="26" fillId="0" borderId="37" xfId="58" applyNumberFormat="1" applyFont="1" applyFill="1" applyBorder="1" applyAlignment="1" applyProtection="1">
      <alignment horizontal="right" wrapText="1"/>
      <protection/>
    </xf>
    <xf numFmtId="3" fontId="25" fillId="0" borderId="37" xfId="58" applyNumberFormat="1" applyFont="1" applyFill="1" applyBorder="1" applyAlignment="1" applyProtection="1">
      <alignment/>
      <protection/>
    </xf>
    <xf numFmtId="0" fontId="24" fillId="0" borderId="71" xfId="58" applyFont="1" applyFill="1" applyBorder="1" applyProtection="1">
      <alignment/>
      <protection/>
    </xf>
    <xf numFmtId="0" fontId="24" fillId="0" borderId="82" xfId="58" applyFont="1" applyFill="1" applyBorder="1" applyAlignment="1" applyProtection="1">
      <alignment/>
      <protection/>
    </xf>
    <xf numFmtId="3" fontId="24" fillId="0" borderId="82" xfId="58" applyNumberFormat="1" applyFont="1" applyFill="1" applyBorder="1" applyAlignment="1" applyProtection="1">
      <alignment horizontal="right" wrapText="1"/>
      <protection/>
    </xf>
    <xf numFmtId="0" fontId="23" fillId="0" borderId="65" xfId="58" applyFont="1" applyFill="1" applyBorder="1" applyProtection="1">
      <alignment/>
      <protection/>
    </xf>
    <xf numFmtId="0" fontId="64" fillId="0" borderId="11" xfId="58" applyFont="1" applyFill="1" applyBorder="1" applyAlignment="1" applyProtection="1">
      <alignment/>
      <protection/>
    </xf>
    <xf numFmtId="3" fontId="23" fillId="0" borderId="11" xfId="58" applyNumberFormat="1" applyFont="1" applyFill="1" applyBorder="1" applyAlignment="1" applyProtection="1">
      <alignment/>
      <protection/>
    </xf>
    <xf numFmtId="0" fontId="23" fillId="0" borderId="71" xfId="58" applyFont="1" applyFill="1" applyBorder="1" applyProtection="1">
      <alignment/>
      <protection/>
    </xf>
    <xf numFmtId="0" fontId="23" fillId="0" borderId="14" xfId="58" applyFont="1" applyFill="1" applyBorder="1" applyProtection="1">
      <alignment/>
      <protection/>
    </xf>
    <xf numFmtId="0" fontId="24" fillId="0" borderId="14" xfId="58" applyFont="1" applyFill="1" applyBorder="1" applyProtection="1">
      <alignment/>
      <protection/>
    </xf>
    <xf numFmtId="0" fontId="24" fillId="0" borderId="10" xfId="58" applyFont="1" applyFill="1" applyBorder="1" applyAlignment="1" applyProtection="1">
      <alignment wrapText="1"/>
      <protection/>
    </xf>
    <xf numFmtId="3" fontId="24" fillId="0" borderId="11" xfId="58" applyNumberFormat="1" applyFont="1" applyFill="1" applyBorder="1" applyAlignment="1" applyProtection="1">
      <alignment/>
      <protection/>
    </xf>
    <xf numFmtId="3" fontId="24" fillId="0" borderId="11" xfId="58" applyNumberFormat="1" applyFont="1" applyFill="1" applyBorder="1" applyProtection="1">
      <alignment/>
      <protection/>
    </xf>
    <xf numFmtId="3" fontId="23" fillId="0" borderId="11" xfId="58" applyNumberFormat="1" applyFont="1" applyFill="1" applyBorder="1" applyProtection="1">
      <alignment/>
      <protection/>
    </xf>
    <xf numFmtId="0" fontId="23" fillId="0" borderId="69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/>
      <protection locked="0"/>
    </xf>
    <xf numFmtId="3" fontId="24" fillId="0" borderId="11" xfId="58" applyNumberFormat="1" applyFont="1" applyFill="1" applyBorder="1" applyAlignment="1" applyProtection="1">
      <alignment horizontal="right" vertical="center"/>
      <protection/>
    </xf>
    <xf numFmtId="3" fontId="23" fillId="0" borderId="11" xfId="58" applyNumberFormat="1" applyFont="1" applyFill="1" applyBorder="1" applyProtection="1">
      <alignment/>
      <protection locked="0"/>
    </xf>
    <xf numFmtId="3" fontId="24" fillId="0" borderId="11" xfId="58" applyNumberFormat="1" applyFont="1" applyFill="1" applyBorder="1" applyAlignment="1" applyProtection="1">
      <alignment vertical="center"/>
      <protection locked="0"/>
    </xf>
    <xf numFmtId="0" fontId="64" fillId="0" borderId="10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 vertical="center"/>
      <protection/>
    </xf>
    <xf numFmtId="3" fontId="24" fillId="0" borderId="101" xfId="58" applyNumberFormat="1" applyFont="1" applyFill="1" applyBorder="1" applyProtection="1">
      <alignment/>
      <protection/>
    </xf>
    <xf numFmtId="3" fontId="24" fillId="0" borderId="37" xfId="58" applyNumberFormat="1" applyFont="1" applyFill="1" applyBorder="1" applyProtection="1">
      <alignment/>
      <protection/>
    </xf>
    <xf numFmtId="3" fontId="24" fillId="0" borderId="37" xfId="58" applyNumberFormat="1" applyFont="1" applyFill="1" applyBorder="1" applyAlignment="1" applyProtection="1">
      <alignment/>
      <protection locked="0"/>
    </xf>
    <xf numFmtId="3" fontId="24" fillId="0" borderId="37" xfId="58" applyNumberFormat="1" applyFont="1" applyFill="1" applyBorder="1" applyAlignment="1" applyProtection="1">
      <alignment horizontal="right" vertical="center"/>
      <protection/>
    </xf>
    <xf numFmtId="3" fontId="23" fillId="0" borderId="37" xfId="58" applyNumberFormat="1" applyFont="1" applyFill="1" applyBorder="1" applyProtection="1">
      <alignment/>
      <protection locked="0"/>
    </xf>
    <xf numFmtId="3" fontId="24" fillId="0" borderId="37" xfId="58" applyNumberFormat="1" applyFont="1" applyFill="1" applyBorder="1" applyAlignment="1" applyProtection="1">
      <alignment vertical="center"/>
      <protection locked="0"/>
    </xf>
    <xf numFmtId="3" fontId="24" fillId="0" borderId="103" xfId="58" applyNumberFormat="1" applyFont="1" applyFill="1" applyBorder="1" applyProtection="1">
      <alignment/>
      <protection/>
    </xf>
    <xf numFmtId="3" fontId="46" fillId="0" borderId="37" xfId="0" applyNumberFormat="1" applyFont="1" applyBorder="1" applyAlignment="1">
      <alignment horizontal="right" vertical="top" wrapText="1"/>
    </xf>
    <xf numFmtId="3" fontId="47" fillId="0" borderId="37" xfId="0" applyNumberFormat="1" applyFont="1" applyBorder="1" applyAlignment="1">
      <alignment horizontal="right" vertical="top" wrapText="1"/>
    </xf>
    <xf numFmtId="3" fontId="46" fillId="0" borderId="37" xfId="0" applyNumberFormat="1" applyFont="1" applyBorder="1" applyAlignment="1">
      <alignment horizontal="right" wrapText="1"/>
    </xf>
    <xf numFmtId="3" fontId="47" fillId="0" borderId="37" xfId="0" applyNumberFormat="1" applyFont="1" applyBorder="1" applyAlignment="1">
      <alignment/>
    </xf>
    <xf numFmtId="3" fontId="46" fillId="0" borderId="37" xfId="0" applyNumberFormat="1" applyFont="1" applyBorder="1" applyAlignment="1">
      <alignment/>
    </xf>
    <xf numFmtId="3" fontId="46" fillId="22" borderId="37" xfId="0" applyNumberFormat="1" applyFont="1" applyFill="1" applyBorder="1" applyAlignment="1">
      <alignment horizontal="right" wrapText="1"/>
    </xf>
    <xf numFmtId="3" fontId="47" fillId="0" borderId="74" xfId="0" applyNumberFormat="1" applyFont="1" applyBorder="1" applyAlignment="1">
      <alignment horizontal="right" vertical="top" wrapText="1"/>
    </xf>
    <xf numFmtId="3" fontId="47" fillId="0" borderId="38" xfId="0" applyNumberFormat="1" applyFont="1" applyBorder="1" applyAlignment="1">
      <alignment horizontal="right" vertical="top" wrapText="1"/>
    </xf>
    <xf numFmtId="0" fontId="24" fillId="22" borderId="16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vertical="top" wrapText="1"/>
    </xf>
    <xf numFmtId="176" fontId="23" fillId="0" borderId="63" xfId="0" applyNumberFormat="1" applyFont="1" applyFill="1" applyBorder="1" applyAlignment="1">
      <alignment horizontal="right" vertical="center" wrapText="1"/>
    </xf>
    <xf numFmtId="3" fontId="23" fillId="0" borderId="63" xfId="0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vertical="center" wrapText="1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3" fontId="24" fillId="0" borderId="84" xfId="0" applyNumberFormat="1" applyFont="1" applyBorder="1" applyAlignment="1">
      <alignment horizontal="right" wrapText="1"/>
    </xf>
    <xf numFmtId="0" fontId="47" fillId="24" borderId="63" xfId="0" applyFont="1" applyFill="1" applyBorder="1" applyAlignment="1">
      <alignment vertical="top" wrapText="1"/>
    </xf>
    <xf numFmtId="0" fontId="0" fillId="0" borderId="80" xfId="0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7" xfId="0" applyBorder="1" applyAlignment="1">
      <alignment vertical="top"/>
    </xf>
    <xf numFmtId="0" fontId="23" fillId="0" borderId="6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horizontal="right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37" fillId="0" borderId="49" xfId="0" applyFont="1" applyBorder="1" applyAlignment="1">
      <alignment/>
    </xf>
    <xf numFmtId="0" fontId="37" fillId="0" borderId="66" xfId="0" applyFont="1" applyBorder="1" applyAlignment="1">
      <alignment/>
    </xf>
    <xf numFmtId="0" fontId="23" fillId="0" borderId="11" xfId="58" applyFont="1" applyFill="1" applyBorder="1" applyProtection="1">
      <alignment/>
      <protection/>
    </xf>
    <xf numFmtId="3" fontId="0" fillId="0" borderId="37" xfId="0" applyNumberFormat="1" applyBorder="1" applyAlignment="1">
      <alignment/>
    </xf>
    <xf numFmtId="167" fontId="33" fillId="0" borderId="106" xfId="65" applyNumberFormat="1" applyFont="1" applyBorder="1" applyAlignment="1">
      <alignment horizontal="centerContinuous" vertical="center"/>
      <protection/>
    </xf>
    <xf numFmtId="167" fontId="33" fillId="0" borderId="107" xfId="65" applyNumberFormat="1" applyFont="1" applyBorder="1" applyAlignment="1">
      <alignment horizontal="centerContinuous" vertical="center"/>
      <protection/>
    </xf>
    <xf numFmtId="167" fontId="33" fillId="0" borderId="108" xfId="65" applyNumberFormat="1" applyFont="1" applyBorder="1" applyAlignment="1">
      <alignment horizontal="centerContinuous" vertical="center"/>
      <protection/>
    </xf>
    <xf numFmtId="167" fontId="34" fillId="0" borderId="109" xfId="65" applyNumberFormat="1" applyFont="1" applyBorder="1" applyAlignment="1">
      <alignment horizontal="center" vertical="center"/>
      <protection/>
    </xf>
    <xf numFmtId="167" fontId="33" fillId="0" borderId="110" xfId="65" applyNumberFormat="1" applyFont="1" applyBorder="1" applyAlignment="1">
      <alignment horizontal="center" vertical="center" wrapText="1"/>
      <protection/>
    </xf>
    <xf numFmtId="167" fontId="33" fillId="0" borderId="102" xfId="65" applyNumberFormat="1" applyFont="1" applyBorder="1" applyAlignment="1">
      <alignment horizontal="center" vertical="center"/>
      <protection/>
    </xf>
    <xf numFmtId="167" fontId="32" fillId="0" borderId="111" xfId="65" applyNumberFormat="1" applyFont="1" applyBorder="1" applyAlignment="1">
      <alignment horizontal="center" vertical="center" wrapText="1"/>
      <protection/>
    </xf>
    <xf numFmtId="167" fontId="32" fillId="0" borderId="0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/>
    </xf>
    <xf numFmtId="167" fontId="17" fillId="0" borderId="96" xfId="65" applyNumberFormat="1" applyFont="1" applyBorder="1" applyAlignment="1">
      <alignment vertical="center" wrapText="1"/>
      <protection/>
    </xf>
    <xf numFmtId="167" fontId="32" fillId="0" borderId="68" xfId="65" applyNumberFormat="1" applyFont="1" applyBorder="1" applyAlignment="1">
      <alignment horizontal="center" vertical="center" wrapText="1"/>
      <protection/>
    </xf>
    <xf numFmtId="167" fontId="32" fillId="0" borderId="39" xfId="65" applyNumberFormat="1" applyFont="1" applyBorder="1" applyAlignment="1" applyProtection="1">
      <alignment vertical="center" wrapText="1"/>
      <protection locked="0"/>
    </xf>
    <xf numFmtId="167" fontId="32" fillId="0" borderId="14" xfId="65" applyNumberFormat="1" applyFont="1" applyBorder="1" applyAlignment="1">
      <alignment horizontal="center" vertical="center" wrapText="1"/>
      <protection/>
    </xf>
    <xf numFmtId="167" fontId="63" fillId="0" borderId="10" xfId="64" applyNumberFormat="1" applyFont="1" applyBorder="1" applyAlignment="1" applyProtection="1">
      <alignment vertical="center" wrapText="1"/>
      <protection locked="0"/>
    </xf>
    <xf numFmtId="167" fontId="17" fillId="0" borderId="72" xfId="65" applyNumberFormat="1" applyBorder="1" applyAlignment="1">
      <alignment vertical="center" wrapText="1"/>
      <protection/>
    </xf>
    <xf numFmtId="167" fontId="32" fillId="0" borderId="54" xfId="65" applyNumberFormat="1" applyFont="1" applyBorder="1" applyAlignment="1">
      <alignment horizontal="center" vertical="center" wrapText="1"/>
      <protection/>
    </xf>
    <xf numFmtId="167" fontId="17" fillId="25" borderId="0" xfId="65" applyNumberFormat="1" applyFont="1" applyFill="1" applyBorder="1" applyAlignment="1" applyProtection="1">
      <alignment vertical="center" wrapText="1"/>
      <protection/>
    </xf>
    <xf numFmtId="167" fontId="33" fillId="0" borderId="104" xfId="65" applyNumberFormat="1" applyFont="1" applyBorder="1" applyAlignment="1">
      <alignment horizontal="center" vertical="center"/>
      <protection/>
    </xf>
    <xf numFmtId="167" fontId="33" fillId="0" borderId="37" xfId="65" applyNumberFormat="1" applyFont="1" applyBorder="1" applyAlignment="1">
      <alignment horizontal="center" vertical="center"/>
      <protection/>
    </xf>
    <xf numFmtId="167" fontId="17" fillId="0" borderId="110" xfId="65" applyNumberFormat="1" applyFont="1" applyBorder="1" applyAlignment="1">
      <alignment vertical="center" wrapText="1"/>
      <protection/>
    </xf>
    <xf numFmtId="167" fontId="17" fillId="0" borderId="104" xfId="65" applyNumberFormat="1" applyFont="1" applyBorder="1" applyAlignment="1" applyProtection="1">
      <alignment vertical="center" wrapText="1"/>
      <protection locked="0"/>
    </xf>
    <xf numFmtId="167" fontId="17" fillId="0" borderId="102" xfId="65" applyNumberFormat="1" applyFont="1" applyBorder="1" applyAlignment="1" applyProtection="1">
      <alignment vertical="center" wrapText="1"/>
      <protection locked="0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Fill="1" applyBorder="1" applyAlignment="1">
      <alignment vertical="top" wrapText="1"/>
    </xf>
    <xf numFmtId="176" fontId="23" fillId="0" borderId="95" xfId="0" applyNumberFormat="1" applyFont="1" applyFill="1" applyBorder="1" applyAlignment="1">
      <alignment horizontal="right" vertical="center" wrapText="1"/>
    </xf>
    <xf numFmtId="3" fontId="23" fillId="0" borderId="95" xfId="0" applyNumberFormat="1" applyFont="1" applyFill="1" applyBorder="1" applyAlignment="1">
      <alignment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left" vertical="center" wrapText="1"/>
    </xf>
    <xf numFmtId="3" fontId="23" fillId="0" borderId="63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left" vertical="center" wrapText="1"/>
    </xf>
    <xf numFmtId="3" fontId="23" fillId="0" borderId="34" xfId="0" applyNumberFormat="1" applyFont="1" applyFill="1" applyBorder="1" applyAlignment="1">
      <alignment horizontal="right" vertical="center"/>
    </xf>
    <xf numFmtId="10" fontId="23" fillId="0" borderId="38" xfId="0" applyNumberFormat="1" applyFont="1" applyFill="1" applyBorder="1" applyAlignment="1">
      <alignment horizontal="center" vertical="center" wrapText="1"/>
    </xf>
    <xf numFmtId="10" fontId="24" fillId="22" borderId="38" xfId="0" applyNumberFormat="1" applyFont="1" applyFill="1" applyBorder="1" applyAlignment="1">
      <alignment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left" vertical="center" wrapText="1"/>
    </xf>
    <xf numFmtId="3" fontId="23" fillId="0" borderId="95" xfId="0" applyNumberFormat="1" applyFont="1" applyFill="1" applyBorder="1" applyAlignment="1">
      <alignment horizontal="right" vertical="center"/>
    </xf>
    <xf numFmtId="10" fontId="23" fillId="0" borderId="9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26" borderId="36" xfId="0" applyFont="1" applyFill="1" applyBorder="1" applyAlignment="1">
      <alignment horizontal="center" vertical="top" wrapText="1"/>
    </xf>
    <xf numFmtId="3" fontId="23" fillId="0" borderId="37" xfId="58" applyNumberFormat="1" applyFont="1" applyFill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23" fillId="0" borderId="11" xfId="0" applyNumberFormat="1" applyFont="1" applyBorder="1" applyAlignment="1">
      <alignment/>
    </xf>
    <xf numFmtId="0" fontId="37" fillId="16" borderId="36" xfId="0" applyFont="1" applyFill="1" applyBorder="1" applyAlignment="1">
      <alignment vertical="top" wrapText="1"/>
    </xf>
    <xf numFmtId="3" fontId="24" fillId="0" borderId="37" xfId="0" applyNumberFormat="1" applyFont="1" applyBorder="1" applyAlignment="1">
      <alignment horizontal="right" vertical="top" wrapText="1"/>
    </xf>
    <xf numFmtId="3" fontId="23" fillId="0" borderId="37" xfId="0" applyNumberFormat="1" applyFont="1" applyFill="1" applyBorder="1" applyAlignment="1">
      <alignment horizontal="right" vertical="top" wrapText="1"/>
    </xf>
    <xf numFmtId="3" fontId="23" fillId="0" borderId="37" xfId="0" applyNumberFormat="1" applyFont="1" applyBorder="1" applyAlignment="1">
      <alignment/>
    </xf>
    <xf numFmtId="3" fontId="24" fillId="0" borderId="37" xfId="0" applyNumberFormat="1" applyFont="1" applyFill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3" fontId="23" fillId="0" borderId="37" xfId="0" applyNumberFormat="1" applyFont="1" applyBorder="1" applyAlignment="1">
      <alignment horizontal="right" vertical="top" wrapText="1"/>
    </xf>
    <xf numFmtId="0" fontId="24" fillId="0" borderId="37" xfId="0" applyFont="1" applyBorder="1" applyAlignment="1">
      <alignment/>
    </xf>
    <xf numFmtId="0" fontId="23" fillId="0" borderId="37" xfId="0" applyFont="1" applyBorder="1" applyAlignment="1">
      <alignment/>
    </xf>
    <xf numFmtId="0" fontId="24" fillId="0" borderId="103" xfId="0" applyFont="1" applyBorder="1" applyAlignment="1">
      <alignment/>
    </xf>
    <xf numFmtId="3" fontId="38" fillId="0" borderId="112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57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22" borderId="116" xfId="0" applyFont="1" applyFill="1" applyBorder="1" applyAlignment="1">
      <alignment horizontal="center" vertical="center" wrapText="1"/>
    </xf>
    <xf numFmtId="0" fontId="24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17" xfId="58" applyFont="1" applyFill="1" applyBorder="1" applyAlignment="1" applyProtection="1">
      <alignment/>
      <protection/>
    </xf>
    <xf numFmtId="0" fontId="24" fillId="0" borderId="118" xfId="58" applyFont="1" applyFill="1" applyBorder="1" applyAlignment="1" applyProtection="1">
      <alignment/>
      <protection/>
    </xf>
    <xf numFmtId="0" fontId="24" fillId="0" borderId="119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16" xfId="58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24" fillId="22" borderId="1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16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5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5" xfId="58" applyFont="1" applyFill="1" applyBorder="1" applyAlignment="1" applyProtection="1">
      <alignment/>
      <protection/>
    </xf>
    <xf numFmtId="0" fontId="26" fillId="22" borderId="114" xfId="0" applyFont="1" applyFill="1" applyBorder="1" applyAlignment="1">
      <alignment horizontal="center" vertical="top" wrapText="1"/>
    </xf>
    <xf numFmtId="0" fontId="26" fillId="22" borderId="11" xfId="0" applyFont="1" applyFill="1" applyBorder="1" applyAlignment="1">
      <alignment horizontal="center" vertical="top" wrapText="1"/>
    </xf>
    <xf numFmtId="0" fontId="26" fillId="22" borderId="17" xfId="0" applyFont="1" applyFill="1" applyBorder="1" applyAlignment="1">
      <alignment horizontal="center" vertical="top" wrapText="1"/>
    </xf>
    <xf numFmtId="0" fontId="26" fillId="22" borderId="12" xfId="0" applyFont="1" applyFill="1" applyBorder="1" applyAlignment="1">
      <alignment horizontal="center" vertical="top" wrapText="1"/>
    </xf>
    <xf numFmtId="0" fontId="52" fillId="7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52" fillId="7" borderId="40" xfId="0" applyFont="1" applyFill="1" applyBorder="1" applyAlignment="1">
      <alignment horizontal="center" vertical="center" wrapText="1"/>
    </xf>
    <xf numFmtId="0" fontId="52" fillId="7" borderId="39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1" fillId="7" borderId="39" xfId="0" applyFont="1" applyFill="1" applyBorder="1" applyAlignment="1">
      <alignment horizontal="center" vertical="center" wrapText="1"/>
    </xf>
    <xf numFmtId="0" fontId="51" fillId="7" borderId="40" xfId="0" applyFont="1" applyFill="1" applyBorder="1" applyAlignment="1">
      <alignment horizontal="center" vertical="center" wrapText="1"/>
    </xf>
    <xf numFmtId="10" fontId="23" fillId="0" borderId="120" xfId="0" applyNumberFormat="1" applyFont="1" applyFill="1" applyBorder="1" applyAlignment="1">
      <alignment horizontal="center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right"/>
    </xf>
    <xf numFmtId="0" fontId="24" fillId="22" borderId="35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12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4" fillId="22" borderId="12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4" fillId="22" borderId="72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right"/>
    </xf>
    <xf numFmtId="0" fontId="24" fillId="22" borderId="120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6" fillId="0" borderId="123" xfId="62" applyNumberFormat="1" applyFont="1" applyBorder="1" applyAlignment="1">
      <alignment horizontal="center" vertical="center" wrapText="1"/>
      <protection/>
    </xf>
    <xf numFmtId="167" fontId="26" fillId="0" borderId="51" xfId="62" applyNumberFormat="1" applyFont="1" applyBorder="1" applyAlignment="1">
      <alignment horizontal="center" vertical="center" wrapText="1"/>
      <protection/>
    </xf>
    <xf numFmtId="167" fontId="26" fillId="0" borderId="115" xfId="62" applyNumberFormat="1" applyFont="1" applyBorder="1" applyAlignment="1">
      <alignment horizontal="center" vertical="center" wrapText="1"/>
      <protection/>
    </xf>
    <xf numFmtId="167" fontId="26" fillId="0" borderId="106" xfId="62" applyNumberFormat="1" applyFont="1" applyBorder="1" applyAlignment="1">
      <alignment horizontal="center" vertical="center" wrapText="1"/>
      <protection/>
    </xf>
    <xf numFmtId="167" fontId="26" fillId="0" borderId="107" xfId="62" applyNumberFormat="1" applyFont="1" applyBorder="1" applyAlignment="1">
      <alignment horizontal="center" vertical="center" wrapText="1"/>
      <protection/>
    </xf>
    <xf numFmtId="167" fontId="26" fillId="0" borderId="21" xfId="62" applyNumberFormat="1" applyFont="1" applyBorder="1" applyAlignment="1">
      <alignment horizontal="center" vertical="center" wrapText="1"/>
      <protection/>
    </xf>
    <xf numFmtId="167" fontId="26" fillId="0" borderId="124" xfId="63" applyNumberFormat="1" applyFont="1" applyBorder="1" applyAlignment="1">
      <alignment horizontal="center" vertical="center" wrapText="1"/>
      <protection/>
    </xf>
    <xf numFmtId="167" fontId="26" fillId="0" borderId="107" xfId="63" applyNumberFormat="1" applyFont="1" applyBorder="1" applyAlignment="1">
      <alignment horizontal="center" vertical="center" wrapText="1"/>
      <protection/>
    </xf>
    <xf numFmtId="167" fontId="26" fillId="0" borderId="125" xfId="63" applyNumberFormat="1" applyFont="1" applyBorder="1" applyAlignment="1">
      <alignment horizontal="center" vertical="center" wrapText="1"/>
      <protection/>
    </xf>
    <xf numFmtId="167" fontId="26" fillId="0" borderId="106" xfId="63" applyNumberFormat="1" applyFont="1" applyBorder="1" applyAlignment="1">
      <alignment horizontal="center" vertical="center" wrapText="1"/>
      <protection/>
    </xf>
    <xf numFmtId="167" fontId="26" fillId="0" borderId="21" xfId="63" applyNumberFormat="1" applyFont="1" applyBorder="1" applyAlignment="1">
      <alignment horizontal="center" vertical="center" wrapText="1"/>
      <protection/>
    </xf>
    <xf numFmtId="0" fontId="43" fillId="0" borderId="64" xfId="56" applyFont="1" applyBorder="1" applyAlignment="1">
      <alignment horizontal="left"/>
      <protection/>
    </xf>
    <xf numFmtId="0" fontId="43" fillId="0" borderId="35" xfId="56" applyFont="1" applyBorder="1" applyAlignment="1">
      <alignment horizontal="left"/>
      <protection/>
    </xf>
    <xf numFmtId="0" fontId="43" fillId="0" borderId="14" xfId="56" applyFont="1" applyBorder="1" applyAlignment="1">
      <alignment horizontal="left"/>
      <protection/>
    </xf>
    <xf numFmtId="0" fontId="43" fillId="0" borderId="10" xfId="56" applyFont="1" applyBorder="1" applyAlignment="1">
      <alignment horizontal="left"/>
      <protection/>
    </xf>
    <xf numFmtId="0" fontId="43" fillId="0" borderId="0" xfId="56" applyFont="1" applyAlignment="1">
      <alignment horizontal="center" vertical="center" wrapText="1"/>
      <protection/>
    </xf>
    <xf numFmtId="0" fontId="43" fillId="0" borderId="33" xfId="56" applyFont="1" applyBorder="1" applyAlignment="1">
      <alignment horizontal="left"/>
      <protection/>
    </xf>
    <xf numFmtId="0" fontId="43" fillId="0" borderId="34" xfId="56" applyFont="1" applyBorder="1" applyAlignment="1">
      <alignment horizontal="left"/>
      <protection/>
    </xf>
    <xf numFmtId="0" fontId="43" fillId="16" borderId="126" xfId="56" applyFont="1" applyFill="1" applyBorder="1" applyAlignment="1">
      <alignment horizontal="center"/>
      <protection/>
    </xf>
    <xf numFmtId="0" fontId="43" fillId="16" borderId="127" xfId="56" applyFont="1" applyFill="1" applyBorder="1" applyAlignment="1">
      <alignment horizontal="center"/>
      <protection/>
    </xf>
    <xf numFmtId="0" fontId="43" fillId="16" borderId="128" xfId="56" applyFont="1" applyFill="1" applyBorder="1" applyAlignment="1">
      <alignment horizontal="center"/>
      <protection/>
    </xf>
    <xf numFmtId="0" fontId="43" fillId="0" borderId="33" xfId="56" applyFont="1" applyBorder="1" applyAlignment="1">
      <alignment horizontal="left" vertical="center"/>
      <protection/>
    </xf>
    <xf numFmtId="0" fontId="43" fillId="0" borderId="34" xfId="56" applyFont="1" applyBorder="1" applyAlignment="1">
      <alignment horizontal="left" vertical="center"/>
      <protection/>
    </xf>
    <xf numFmtId="0" fontId="43" fillId="0" borderId="68" xfId="56" applyFont="1" applyBorder="1" applyAlignment="1">
      <alignment horizontal="left" vertical="center"/>
      <protection/>
    </xf>
    <xf numFmtId="0" fontId="43" fillId="0" borderId="39" xfId="56" applyFont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3" fontId="37" fillId="0" borderId="66" xfId="0" applyNumberFormat="1" applyFont="1" applyBorder="1" applyAlignment="1">
      <alignment horizontal="right"/>
    </xf>
    <xf numFmtId="3" fontId="37" fillId="0" borderId="129" xfId="0" applyNumberFormat="1" applyFont="1" applyBorder="1" applyAlignment="1">
      <alignment horizontal="right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37" fillId="22" borderId="17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37" fillId="22" borderId="18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37" fillId="22" borderId="113" xfId="0" applyFont="1" applyFill="1" applyBorder="1" applyAlignment="1">
      <alignment horizontal="center" vertical="center"/>
    </xf>
    <xf numFmtId="0" fontId="37" fillId="22" borderId="16" xfId="0" applyFont="1" applyFill="1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167" fontId="32" fillId="0" borderId="78" xfId="65" applyNumberFormat="1" applyFont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3" fillId="0" borderId="65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6" fillId="22" borderId="130" xfId="0" applyFont="1" applyFill="1" applyBorder="1" applyAlignment="1">
      <alignment horizontal="center" vertical="top" wrapText="1"/>
    </xf>
    <xf numFmtId="0" fontId="26" fillId="22" borderId="131" xfId="0" applyFont="1" applyFill="1" applyBorder="1" applyAlignment="1">
      <alignment horizontal="center" vertical="top" wrapText="1"/>
    </xf>
    <xf numFmtId="0" fontId="26" fillId="22" borderId="132" xfId="0" applyFont="1" applyFill="1" applyBorder="1" applyAlignment="1">
      <alignment horizontal="center" vertical="top" wrapText="1"/>
    </xf>
    <xf numFmtId="0" fontId="26" fillId="22" borderId="22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zoomScale="120" zoomScaleNormal="120" zoomScalePageLayoutView="0" workbookViewId="0" topLeftCell="A1">
      <selection activeCell="C21" sqref="C21"/>
    </sheetView>
  </sheetViews>
  <sheetFormatPr defaultColWidth="8.00390625" defaultRowHeight="12.75"/>
  <cols>
    <col min="1" max="1" width="5.7109375" style="144" customWidth="1"/>
    <col min="2" max="2" width="94.140625" style="144" customWidth="1"/>
    <col min="3" max="3" width="15.00390625" style="144" customWidth="1"/>
    <col min="4" max="4" width="11.421875" style="144" customWidth="1"/>
    <col min="5" max="5" width="13.8515625" style="144" customWidth="1"/>
    <col min="6" max="6" width="11.421875" style="144" customWidth="1"/>
    <col min="7" max="16384" width="8.00390625" style="144" customWidth="1"/>
  </cols>
  <sheetData>
    <row r="1" spans="2:3" ht="13.5" customHeight="1">
      <c r="B1" s="729" t="s">
        <v>614</v>
      </c>
      <c r="C1" s="730"/>
    </row>
    <row r="2" spans="2:4" ht="23.25" customHeight="1" thickBot="1">
      <c r="B2" s="731" t="s">
        <v>321</v>
      </c>
      <c r="C2" s="731"/>
      <c r="D2" s="144" t="s">
        <v>192</v>
      </c>
    </row>
    <row r="3" spans="1:6" s="143" customFormat="1" ht="34.5" customHeight="1" thickBot="1" thickTop="1">
      <c r="A3" s="225" t="s">
        <v>0</v>
      </c>
      <c r="B3" s="226" t="s">
        <v>1</v>
      </c>
      <c r="C3" s="548" t="s">
        <v>323</v>
      </c>
      <c r="D3" s="551" t="s">
        <v>484</v>
      </c>
      <c r="E3" s="144"/>
      <c r="F3" s="144"/>
    </row>
    <row r="4" spans="1:6" s="157" customFormat="1" ht="16.5" thickTop="1">
      <c r="A4" s="587" t="s">
        <v>2</v>
      </c>
      <c r="B4" s="588" t="s">
        <v>3</v>
      </c>
      <c r="C4" s="589">
        <f>C5+C6</f>
        <v>837165</v>
      </c>
      <c r="D4" s="585">
        <f>D5+D6</f>
        <v>838142</v>
      </c>
      <c r="E4" s="146"/>
      <c r="F4" s="146"/>
    </row>
    <row r="5" spans="1:4" ht="15.75">
      <c r="A5" s="590"/>
      <c r="B5" s="591" t="s">
        <v>4</v>
      </c>
      <c r="C5" s="592">
        <f>'3.Intézményi bevételek'!C14</f>
        <v>186460</v>
      </c>
      <c r="D5" s="586">
        <f>'3.Intézményi bevételek'!D14</f>
        <v>186197</v>
      </c>
    </row>
    <row r="6" spans="1:4" ht="15.75">
      <c r="A6" s="593"/>
      <c r="B6" s="4" t="s">
        <v>308</v>
      </c>
      <c r="C6" s="592">
        <f>C7+C8+'1.tájékoztató kimutatás'!C6</f>
        <v>650705</v>
      </c>
      <c r="D6" s="573">
        <f>'5.1 Önkormányzat bevétele'!D4+'3.Intézményi bevételek'!D15</f>
        <v>651945</v>
      </c>
    </row>
    <row r="7" spans="1:4" ht="15.75">
      <c r="A7" s="594"/>
      <c r="B7" s="3" t="s">
        <v>5</v>
      </c>
      <c r="C7" s="592">
        <f>'5.1 Önkormányzat bevétele'!C5</f>
        <v>83505</v>
      </c>
      <c r="D7" s="586">
        <f>'5.1 Önkormányzat bevétele'!D5</f>
        <v>83505</v>
      </c>
    </row>
    <row r="8" spans="1:4" ht="15.75">
      <c r="A8" s="594"/>
      <c r="B8" s="5" t="s">
        <v>492</v>
      </c>
      <c r="C8" s="592">
        <f>'5.1 Önkormányzat bevétele'!C6</f>
        <v>562556</v>
      </c>
      <c r="D8" s="573">
        <f>'5.1 Önkormányzat bevétele'!D6+'3.Intézményi bevételek'!D15</f>
        <v>568440</v>
      </c>
    </row>
    <row r="9" spans="1:4" ht="15.75">
      <c r="A9" s="594"/>
      <c r="B9" s="5" t="s">
        <v>499</v>
      </c>
      <c r="C9" s="592">
        <f>'5.1 Önkormányzat bevétele'!C7</f>
        <v>522556</v>
      </c>
      <c r="D9" s="586">
        <f>'5.1 Önkormányzat bevétele'!D7</f>
        <v>522556</v>
      </c>
    </row>
    <row r="10" spans="1:4" ht="15.75">
      <c r="A10" s="594"/>
      <c r="B10" s="5" t="s">
        <v>500</v>
      </c>
      <c r="C10" s="592">
        <f>'5.1 Önkormányzat bevétele'!C8</f>
        <v>520556</v>
      </c>
      <c r="D10" s="586">
        <f>'5.1 Önkormányzat bevétele'!D8</f>
        <v>520556</v>
      </c>
    </row>
    <row r="11" spans="1:4" ht="15.75">
      <c r="A11" s="594"/>
      <c r="B11" s="5" t="s">
        <v>501</v>
      </c>
      <c r="C11" s="592">
        <f>'5.1 Önkormányzat bevétele'!C9</f>
        <v>103000</v>
      </c>
      <c r="D11" s="586">
        <f>'5.1 Önkormányzat bevétele'!D9</f>
        <v>103000</v>
      </c>
    </row>
    <row r="12" spans="1:4" ht="15.75">
      <c r="A12" s="594"/>
      <c r="B12" s="5" t="s">
        <v>502</v>
      </c>
      <c r="C12" s="592">
        <f>'5.1 Önkormányzat bevétele'!C10</f>
        <v>39000</v>
      </c>
      <c r="D12" s="586">
        <f>'5.1 Önkormányzat bevétele'!D10</f>
        <v>39000</v>
      </c>
    </row>
    <row r="13" spans="1:4" ht="15.75">
      <c r="A13" s="594"/>
      <c r="B13" s="5" t="s">
        <v>503</v>
      </c>
      <c r="C13" s="592">
        <f>'5.1 Önkormányzat bevétele'!C11</f>
        <v>56</v>
      </c>
      <c r="D13" s="586">
        <f>'5.1 Önkormányzat bevétele'!D11</f>
        <v>56</v>
      </c>
    </row>
    <row r="14" spans="1:4" ht="15.75">
      <c r="A14" s="594"/>
      <c r="B14" s="5" t="s">
        <v>508</v>
      </c>
      <c r="C14" s="592">
        <f>'5.1 Önkormányzat bevétele'!C12</f>
        <v>370000</v>
      </c>
      <c r="D14" s="586">
        <f>'5.1 Önkormányzat bevétele'!D12</f>
        <v>370000</v>
      </c>
    </row>
    <row r="15" spans="1:4" ht="15.75">
      <c r="A15" s="594"/>
      <c r="B15" s="5" t="s">
        <v>509</v>
      </c>
      <c r="C15" s="592">
        <f>'5.1 Önkormányzat bevétele'!C13</f>
        <v>1500</v>
      </c>
      <c r="D15" s="586">
        <f>'5.1 Önkormányzat bevétele'!D13</f>
        <v>1500</v>
      </c>
    </row>
    <row r="16" spans="1:4" ht="15.75">
      <c r="A16" s="594"/>
      <c r="B16" s="5" t="s">
        <v>506</v>
      </c>
      <c r="C16" s="592">
        <f>'5.1 Önkormányzat bevétele'!C14</f>
        <v>7000</v>
      </c>
      <c r="D16" s="586">
        <f>'5.1 Önkormányzat bevétele'!D14</f>
        <v>7000</v>
      </c>
    </row>
    <row r="17" spans="1:4" ht="15.75">
      <c r="A17" s="594"/>
      <c r="B17" s="5" t="s">
        <v>521</v>
      </c>
      <c r="C17" s="592">
        <f>'5.1 Önkormányzat bevétele'!C15</f>
        <v>2000</v>
      </c>
      <c r="D17" s="586">
        <f>'5.1 Önkormányzat bevétele'!D15</f>
        <v>2000</v>
      </c>
    </row>
    <row r="18" spans="1:4" ht="15.75">
      <c r="A18" s="594"/>
      <c r="B18" s="5" t="s">
        <v>510</v>
      </c>
      <c r="C18" s="592">
        <f>'5.1 Önkormányzat bevétele'!C16</f>
        <v>34000</v>
      </c>
      <c r="D18" s="586">
        <f>'5.1 Önkormányzat bevétele'!D16</f>
        <v>34000</v>
      </c>
    </row>
    <row r="19" spans="1:4" ht="15.75">
      <c r="A19" s="594"/>
      <c r="B19" s="5" t="s">
        <v>494</v>
      </c>
      <c r="C19" s="592">
        <f>'5.1 Önkormányzat bevétele'!C17</f>
        <v>34000</v>
      </c>
      <c r="D19" s="586">
        <f>'5.1 Önkormányzat bevétele'!D17</f>
        <v>34000</v>
      </c>
    </row>
    <row r="20" spans="1:4" ht="15.75">
      <c r="A20" s="594"/>
      <c r="B20" s="5" t="s">
        <v>495</v>
      </c>
      <c r="C20" s="592">
        <f>'5.1 Önkormányzat bevétele'!C18</f>
        <v>6000</v>
      </c>
      <c r="D20" s="586">
        <f>'5.1 Önkormányzat bevétele'!D18</f>
        <v>6000</v>
      </c>
    </row>
    <row r="21" spans="1:4" ht="15.75">
      <c r="A21" s="594"/>
      <c r="B21" s="5" t="s">
        <v>6</v>
      </c>
      <c r="C21" s="592">
        <f>'5.1 Önkormányzat bevétele'!C19</f>
        <v>3800</v>
      </c>
      <c r="D21" s="586">
        <f>'5.1 Önkormányzat bevétele'!D19</f>
        <v>3800</v>
      </c>
    </row>
    <row r="22" spans="1:4" ht="15.75">
      <c r="A22" s="594"/>
      <c r="B22" s="5" t="s">
        <v>7</v>
      </c>
      <c r="C22" s="592">
        <f>'5.1 Önkormányzat bevétele'!C20</f>
        <v>2200</v>
      </c>
      <c r="D22" s="586">
        <f>'5.1 Önkormányzat bevétele'!D20</f>
        <v>2200</v>
      </c>
    </row>
    <row r="23" spans="1:4" s="146" customFormat="1" ht="15.75">
      <c r="A23" s="595" t="s">
        <v>8</v>
      </c>
      <c r="B23" s="596" t="s">
        <v>496</v>
      </c>
      <c r="C23" s="597">
        <f>C24+C41</f>
        <v>1086718</v>
      </c>
      <c r="D23" s="571">
        <f>D24+D41</f>
        <v>962892</v>
      </c>
    </row>
    <row r="24" spans="1:4" ht="15.75">
      <c r="A24" s="594"/>
      <c r="B24" s="154" t="s">
        <v>10</v>
      </c>
      <c r="C24" s="592">
        <f>C25+C26+C27+C28+C29+C30+C31+C32+C33+C34+C35+C36+C37+C39+C40</f>
        <v>647545</v>
      </c>
      <c r="D24" s="573">
        <f>D25+D26+D27+D28+D29+D30+D31+D32+D33+D34+D35+D36+D37+D39+D40</f>
        <v>669724</v>
      </c>
    </row>
    <row r="25" spans="1:4" ht="15.75">
      <c r="A25" s="594"/>
      <c r="B25" s="5" t="s">
        <v>522</v>
      </c>
      <c r="C25" s="592">
        <f>'5.1 Önkormányzat bevétele'!C23</f>
        <v>150214</v>
      </c>
      <c r="D25" s="573">
        <f>'5.1 Önkormányzat bevétele'!D23</f>
        <v>150214</v>
      </c>
    </row>
    <row r="26" spans="1:4" ht="15.75">
      <c r="A26" s="594"/>
      <c r="B26" s="5" t="s">
        <v>519</v>
      </c>
      <c r="C26" s="592">
        <f>'5.1 Önkormányzat bevétele'!C24</f>
        <v>145120</v>
      </c>
      <c r="D26" s="573">
        <f>'5.1 Önkormányzat bevétele'!D24</f>
        <v>156170</v>
      </c>
    </row>
    <row r="27" spans="1:4" ht="15.75">
      <c r="A27" s="594"/>
      <c r="B27" s="5" t="s">
        <v>520</v>
      </c>
      <c r="C27" s="592">
        <f>'5.1 Önkormányzat bevétele'!C25</f>
        <v>18666</v>
      </c>
      <c r="D27" s="573">
        <f>'5.1 Önkormányzat bevétele'!D25</f>
        <v>18666</v>
      </c>
    </row>
    <row r="28" spans="1:4" ht="15.75">
      <c r="A28" s="594"/>
      <c r="B28" s="5" t="s">
        <v>513</v>
      </c>
      <c r="C28" s="592">
        <f>'5.1 Önkormányzat bevétele'!C26</f>
        <v>66198</v>
      </c>
      <c r="D28" s="573">
        <f>'5.1 Önkormányzat bevétele'!D26</f>
        <v>66198</v>
      </c>
    </row>
    <row r="29" spans="1:4" ht="15.75">
      <c r="A29" s="594"/>
      <c r="B29" s="5" t="s">
        <v>514</v>
      </c>
      <c r="C29" s="592">
        <f>'5.1 Önkormányzat bevétele'!C27</f>
        <v>1091</v>
      </c>
      <c r="D29" s="573">
        <f>'5.1 Önkormányzat bevétele'!D27</f>
        <v>1091</v>
      </c>
    </row>
    <row r="30" spans="1:4" ht="15.75">
      <c r="A30" s="594"/>
      <c r="B30" s="5" t="s">
        <v>515</v>
      </c>
      <c r="C30" s="592">
        <f>'5.1 Önkormányzat bevétele'!C28</f>
        <v>79552</v>
      </c>
      <c r="D30" s="573">
        <f>'5.1 Önkormányzat bevétele'!D28</f>
        <v>79552</v>
      </c>
    </row>
    <row r="31" spans="1:4" ht="15.75">
      <c r="A31" s="594"/>
      <c r="B31" s="5" t="s">
        <v>516</v>
      </c>
      <c r="C31" s="592">
        <f>'5.1 Önkormányzat bevétele'!C29</f>
        <v>36064</v>
      </c>
      <c r="D31" s="573">
        <f>'5.1 Önkormányzat bevétele'!D29</f>
        <v>36064</v>
      </c>
    </row>
    <row r="32" spans="1:4" ht="15.75">
      <c r="A32" s="594"/>
      <c r="B32" s="5" t="s">
        <v>517</v>
      </c>
      <c r="C32" s="592">
        <f>'5.1 Önkormányzat bevétele'!C30</f>
        <v>16934</v>
      </c>
      <c r="D32" s="573">
        <f>'5.1 Önkormányzat bevétele'!D30</f>
        <v>16934</v>
      </c>
    </row>
    <row r="33" spans="1:4" ht="15.75">
      <c r="A33" s="594"/>
      <c r="B33" s="5" t="s">
        <v>518</v>
      </c>
      <c r="C33" s="592">
        <f>'5.1 Önkormányzat bevétele'!C31</f>
        <v>1737</v>
      </c>
      <c r="D33" s="573">
        <f>'5.1 Önkormányzat bevétele'!D31</f>
        <v>3587</v>
      </c>
    </row>
    <row r="34" spans="1:4" ht="15.75">
      <c r="A34" s="594"/>
      <c r="B34" s="5" t="s">
        <v>559</v>
      </c>
      <c r="C34" s="592">
        <f>'5.1 Önkormányzat bevétele'!C32</f>
        <v>46667</v>
      </c>
      <c r="D34" s="573">
        <f>'5.1 Önkormányzat bevétele'!D32</f>
        <v>46667</v>
      </c>
    </row>
    <row r="35" spans="1:4" ht="26.25">
      <c r="A35" s="594"/>
      <c r="B35" s="414" t="s">
        <v>560</v>
      </c>
      <c r="C35" s="592">
        <f>'5.1 Önkormányzat bevétele'!C33</f>
        <v>12713</v>
      </c>
      <c r="D35" s="573">
        <f>'5.1 Önkormányzat bevétele'!D33</f>
        <v>12713</v>
      </c>
    </row>
    <row r="36" spans="1:4" ht="15.75">
      <c r="A36" s="594"/>
      <c r="B36" s="5" t="s">
        <v>553</v>
      </c>
      <c r="C36" s="592">
        <f>'5.1 Önkormányzat bevétele'!C34</f>
        <v>19966</v>
      </c>
      <c r="D36" s="573">
        <f>'5.1 Önkormányzat bevétele'!D34</f>
        <v>19966</v>
      </c>
    </row>
    <row r="37" spans="1:4" ht="15.75">
      <c r="A37" s="594"/>
      <c r="B37" s="5" t="s">
        <v>555</v>
      </c>
      <c r="C37" s="592">
        <f>'5.1 Önkormányzat bevétele'!C35</f>
        <v>51628</v>
      </c>
      <c r="D37" s="573">
        <f>'5.1 Önkormányzat bevétele'!D35</f>
        <v>60907</v>
      </c>
    </row>
    <row r="38" spans="1:4" ht="15.75">
      <c r="A38" s="594"/>
      <c r="B38" s="5" t="s">
        <v>554</v>
      </c>
      <c r="C38" s="592">
        <f>'5.1 Önkormányzat bevétele'!C36</f>
        <v>37618</v>
      </c>
      <c r="D38" s="573">
        <f>'5.1 Önkormányzat bevétele'!D36</f>
        <v>37618</v>
      </c>
    </row>
    <row r="39" spans="1:4" ht="15.75">
      <c r="A39" s="594"/>
      <c r="B39" s="5" t="s">
        <v>556</v>
      </c>
      <c r="C39" s="592">
        <f>'5.1 Önkormányzat bevétele'!C37</f>
        <v>906</v>
      </c>
      <c r="D39" s="573">
        <f>'5.1 Önkormányzat bevétele'!D37</f>
        <v>906</v>
      </c>
    </row>
    <row r="40" spans="1:4" ht="15.75">
      <c r="A40" s="594"/>
      <c r="B40" s="5" t="s">
        <v>557</v>
      </c>
      <c r="C40" s="592">
        <f>'5.1 Önkormányzat bevétele'!C38</f>
        <v>89</v>
      </c>
      <c r="D40" s="573">
        <f>'5.1 Önkormányzat bevétele'!D38</f>
        <v>89</v>
      </c>
    </row>
    <row r="41" spans="1:4" ht="15.75">
      <c r="A41" s="594"/>
      <c r="B41" s="5" t="s">
        <v>340</v>
      </c>
      <c r="C41" s="597">
        <f>'5.1 Önkormányzat bevétele'!C39</f>
        <v>439173</v>
      </c>
      <c r="D41" s="571">
        <f>'5.1 Önkormányzat bevétele'!D39</f>
        <v>293168</v>
      </c>
    </row>
    <row r="42" spans="1:4" s="146" customFormat="1" ht="15.75">
      <c r="A42" s="595" t="s">
        <v>11</v>
      </c>
      <c r="B42" s="154" t="s">
        <v>12</v>
      </c>
      <c r="C42" s="598">
        <f>C43+C44</f>
        <v>273119</v>
      </c>
      <c r="D42" s="608">
        <f>D43+D44</f>
        <v>273119</v>
      </c>
    </row>
    <row r="43" spans="1:4" ht="15.75">
      <c r="A43" s="594"/>
      <c r="B43" s="532" t="s">
        <v>13</v>
      </c>
      <c r="C43" s="599"/>
      <c r="D43" s="550"/>
    </row>
    <row r="44" spans="1:4" ht="15.75">
      <c r="A44" s="600"/>
      <c r="B44" s="5" t="s">
        <v>309</v>
      </c>
      <c r="C44" s="599">
        <f>'5.1 Önkormányzat bevétele'!C40</f>
        <v>273119</v>
      </c>
      <c r="D44" s="572">
        <f>'5.1 Önkormányzat bevétele'!D40+'3.Intézményi bevételek'!I15</f>
        <v>273119</v>
      </c>
    </row>
    <row r="45" spans="1:4" ht="15.75">
      <c r="A45" s="594"/>
      <c r="B45" s="5" t="s">
        <v>14</v>
      </c>
      <c r="C45" s="599">
        <f>'5.1 Önkormányzat bevétele'!C41</f>
        <v>147073</v>
      </c>
      <c r="D45" s="572">
        <f>'5.1 Önkormányzat bevétele'!D41+'3.Intézményi bevételek'!I15</f>
        <v>147073</v>
      </c>
    </row>
    <row r="46" spans="1:4" ht="15.75">
      <c r="A46" s="594"/>
      <c r="B46" s="5" t="s">
        <v>15</v>
      </c>
      <c r="C46" s="599">
        <f>'5.1 Önkormányzat bevétele'!C42</f>
        <v>71046</v>
      </c>
      <c r="D46" s="572">
        <f>'5.1 Önkormányzat bevétele'!D42</f>
        <v>71046</v>
      </c>
    </row>
    <row r="47" spans="1:4" ht="15.75">
      <c r="A47" s="594"/>
      <c r="B47" s="5" t="s">
        <v>16</v>
      </c>
      <c r="C47" s="599">
        <f>'5.1 Önkormányzat bevétele'!C43</f>
        <v>55000</v>
      </c>
      <c r="D47" s="572">
        <f>'5.1 Önkormányzat bevétele'!D43</f>
        <v>55000</v>
      </c>
    </row>
    <row r="48" spans="1:4" s="146" customFormat="1" ht="15.75">
      <c r="A48" s="595" t="s">
        <v>17</v>
      </c>
      <c r="B48" s="154" t="s">
        <v>451</v>
      </c>
      <c r="C48" s="601">
        <f>C49+C51+C53+C55</f>
        <v>2883460</v>
      </c>
      <c r="D48" s="609">
        <f>D49+D51+D53+D55</f>
        <v>2895622</v>
      </c>
    </row>
    <row r="49" spans="1:4" ht="15.75">
      <c r="A49" s="594"/>
      <c r="B49" s="532" t="s">
        <v>452</v>
      </c>
      <c r="C49" s="592">
        <f>C50</f>
        <v>9269</v>
      </c>
      <c r="D49" s="573">
        <f>D50</f>
        <v>21163</v>
      </c>
    </row>
    <row r="50" spans="1:4" ht="15.75">
      <c r="A50" s="594"/>
      <c r="B50" s="5" t="s">
        <v>481</v>
      </c>
      <c r="C50" s="592">
        <f>'3.Intézményi bevételek'!J14</f>
        <v>9269</v>
      </c>
      <c r="D50" s="573">
        <f>'3.Intézményi bevételek'!K14</f>
        <v>21163</v>
      </c>
    </row>
    <row r="51" spans="1:4" ht="15.75">
      <c r="A51" s="594"/>
      <c r="B51" s="5" t="s">
        <v>479</v>
      </c>
      <c r="C51" s="592">
        <f>'5.1 Önkormányzat bevétele'!C45</f>
        <v>477337</v>
      </c>
      <c r="D51" s="573">
        <f>D52</f>
        <v>495305</v>
      </c>
    </row>
    <row r="52" spans="1:4" ht="15.75">
      <c r="A52" s="594"/>
      <c r="B52" s="5" t="s">
        <v>481</v>
      </c>
      <c r="C52" s="592">
        <f>'5.1 Önkormányzat bevétele'!C46</f>
        <v>477337</v>
      </c>
      <c r="D52" s="573">
        <f>'5.1 Önkormányzat bevétele'!D46+'3.Intézményi bevételek'!K15</f>
        <v>495305</v>
      </c>
    </row>
    <row r="53" spans="1:4" ht="15.75">
      <c r="A53" s="594"/>
      <c r="B53" s="532" t="s">
        <v>453</v>
      </c>
      <c r="C53" s="592">
        <f>'3.Intézményi bevételek'!C28</f>
        <v>767</v>
      </c>
      <c r="D53" s="573">
        <f>'3.Intézményi bevételek'!D28</f>
        <v>767</v>
      </c>
    </row>
    <row r="54" spans="1:4" ht="15.75">
      <c r="A54" s="594"/>
      <c r="B54" s="5" t="s">
        <v>20</v>
      </c>
      <c r="C54" s="592"/>
      <c r="D54" s="550"/>
    </row>
    <row r="55" spans="1:4" ht="15.75">
      <c r="A55" s="594"/>
      <c r="B55" s="5" t="s">
        <v>480</v>
      </c>
      <c r="C55" s="592">
        <f>'5.1 Önkormányzat bevétele'!C47</f>
        <v>2396087</v>
      </c>
      <c r="D55" s="573">
        <f>D56</f>
        <v>2378387</v>
      </c>
    </row>
    <row r="56" spans="1:4" ht="15.75">
      <c r="A56" s="594"/>
      <c r="B56" s="5" t="s">
        <v>20</v>
      </c>
      <c r="C56" s="592">
        <f>'5.1 Önkormányzat bevétele'!C48</f>
        <v>2396087</v>
      </c>
      <c r="D56" s="573">
        <f>'5.1 Önkormányzat bevétele'!D48</f>
        <v>2378387</v>
      </c>
    </row>
    <row r="57" spans="1:4" s="146" customFormat="1" ht="15.75">
      <c r="A57" s="595" t="s">
        <v>21</v>
      </c>
      <c r="B57" s="154" t="s">
        <v>22</v>
      </c>
      <c r="C57" s="597">
        <f>C58+C59+C60+C61</f>
        <v>5000</v>
      </c>
      <c r="D57" s="571">
        <f>D58+D59+D60+D61</f>
        <v>5000</v>
      </c>
    </row>
    <row r="58" spans="1:4" ht="15.75">
      <c r="A58" s="594"/>
      <c r="B58" s="532" t="s">
        <v>549</v>
      </c>
      <c r="C58" s="592">
        <f>'3.Intézményi bevételek'!E28</f>
        <v>0</v>
      </c>
      <c r="D58" s="573">
        <f>'3.Intézményi bevételek'!F28</f>
        <v>0</v>
      </c>
    </row>
    <row r="59" spans="1:4" ht="15.75">
      <c r="A59" s="594"/>
      <c r="B59" s="5" t="s">
        <v>550</v>
      </c>
      <c r="C59" s="592">
        <f>'5.1 Önkormányzat bevétele'!C50</f>
        <v>0</v>
      </c>
      <c r="D59" s="573">
        <f>'5.1 Önkormányzat bevétele'!D50</f>
        <v>0</v>
      </c>
    </row>
    <row r="60" spans="1:4" ht="15.75">
      <c r="A60" s="594"/>
      <c r="B60" s="532" t="s">
        <v>23</v>
      </c>
      <c r="C60" s="592">
        <f>'3.Intézményi bevételek'!H28</f>
        <v>0</v>
      </c>
      <c r="D60" s="573">
        <f>'3.Intézményi bevételek'!I28</f>
        <v>0</v>
      </c>
    </row>
    <row r="61" spans="1:4" ht="15.75">
      <c r="A61" s="594"/>
      <c r="B61" s="5" t="s">
        <v>310</v>
      </c>
      <c r="C61" s="592">
        <f>'5.1 Önkormányzat bevétele'!C51</f>
        <v>5000</v>
      </c>
      <c r="D61" s="573">
        <f>'5.1 Önkormányzat bevétele'!D51</f>
        <v>5000</v>
      </c>
    </row>
    <row r="62" spans="1:4" s="146" customFormat="1" ht="15.75">
      <c r="A62" s="595" t="s">
        <v>24</v>
      </c>
      <c r="B62" s="154" t="s">
        <v>25</v>
      </c>
      <c r="C62" s="597">
        <f>C63+C64+C65+C66</f>
        <v>5000</v>
      </c>
      <c r="D62" s="571">
        <f>D63+D64+D65+D66</f>
        <v>5000</v>
      </c>
    </row>
    <row r="63" spans="1:4" ht="15.75">
      <c r="A63" s="594"/>
      <c r="B63" s="532" t="s">
        <v>26</v>
      </c>
      <c r="C63" s="592">
        <f>'3.Intézményi bevételek'!J28</f>
        <v>0</v>
      </c>
      <c r="D63" s="550"/>
    </row>
    <row r="64" spans="1:4" ht="15.75">
      <c r="A64" s="594"/>
      <c r="B64" s="532" t="s">
        <v>27</v>
      </c>
      <c r="C64" s="592"/>
      <c r="D64" s="550"/>
    </row>
    <row r="65" spans="1:4" ht="15.75">
      <c r="A65" s="590"/>
      <c r="B65" s="5" t="s">
        <v>311</v>
      </c>
      <c r="C65" s="592">
        <f>'5.1 Önkormányzat bevétele'!C53</f>
        <v>1220</v>
      </c>
      <c r="D65" s="573">
        <f>'5.1 Önkormányzat bevétele'!D53</f>
        <v>1220</v>
      </c>
    </row>
    <row r="66" spans="1:4" ht="15.75">
      <c r="A66" s="593"/>
      <c r="B66" s="5" t="s">
        <v>312</v>
      </c>
      <c r="C66" s="592">
        <f>'5.1 Önkormányzat bevétele'!C54</f>
        <v>3780</v>
      </c>
      <c r="D66" s="573">
        <f>'5.1 Önkormányzat bevétele'!D54</f>
        <v>3780</v>
      </c>
    </row>
    <row r="67" spans="1:4" s="145" customFormat="1" ht="28.5" customHeight="1">
      <c r="A67" s="734" t="s">
        <v>28</v>
      </c>
      <c r="B67" s="735"/>
      <c r="C67" s="602">
        <f>C4+C23+C42+C48+C57+C62</f>
        <v>5090462</v>
      </c>
      <c r="D67" s="610">
        <f>D4+D23+D42+D48+D57+D62</f>
        <v>4979775</v>
      </c>
    </row>
    <row r="68" spans="1:4" s="146" customFormat="1" ht="15.75">
      <c r="A68" s="595" t="s">
        <v>29</v>
      </c>
      <c r="B68" s="152" t="s">
        <v>30</v>
      </c>
      <c r="C68" s="597">
        <f>C69+C70</f>
        <v>0</v>
      </c>
      <c r="D68" s="571">
        <f>D69+D70</f>
        <v>0</v>
      </c>
    </row>
    <row r="69" spans="1:4" ht="15.75">
      <c r="A69" s="594"/>
      <c r="B69" s="3" t="s">
        <v>31</v>
      </c>
      <c r="C69" s="603">
        <f>'5.1 Önkormányzat bevétele'!C57</f>
        <v>0</v>
      </c>
      <c r="D69" s="611">
        <f>'5.1 Önkormányzat bevétele'!D57</f>
        <v>0</v>
      </c>
    </row>
    <row r="70" spans="1:4" ht="15.75">
      <c r="A70" s="594"/>
      <c r="B70" s="4" t="s">
        <v>32</v>
      </c>
      <c r="C70" s="603">
        <f>'5.1 Önkormányzat bevétele'!C58</f>
        <v>0</v>
      </c>
      <c r="D70" s="611">
        <f>'5.1 Önkormányzat bevétele'!D58</f>
        <v>0</v>
      </c>
    </row>
    <row r="71" spans="1:4" s="146" customFormat="1" ht="18" customHeight="1">
      <c r="A71" s="734" t="s">
        <v>33</v>
      </c>
      <c r="B71" s="735"/>
      <c r="C71" s="604">
        <f>C68</f>
        <v>0</v>
      </c>
      <c r="D71" s="612">
        <f>D68</f>
        <v>0</v>
      </c>
    </row>
    <row r="72" spans="1:4" s="146" customFormat="1" ht="15.75">
      <c r="A72" s="595" t="s">
        <v>34</v>
      </c>
      <c r="B72" s="736" t="s">
        <v>35</v>
      </c>
      <c r="C72" s="737"/>
      <c r="D72" s="549"/>
    </row>
    <row r="73" spans="1:4" ht="15.75">
      <c r="A73" s="594"/>
      <c r="B73" s="605" t="s">
        <v>36</v>
      </c>
      <c r="C73" s="599">
        <f>'3.Intézményi bevételek'!C43</f>
        <v>16659</v>
      </c>
      <c r="D73" s="572">
        <f>'3.Intézményi bevételek'!D43</f>
        <v>15182</v>
      </c>
    </row>
    <row r="74" spans="1:4" ht="15.75">
      <c r="A74" s="594"/>
      <c r="B74" s="3" t="s">
        <v>313</v>
      </c>
      <c r="C74" s="599">
        <v>13262</v>
      </c>
      <c r="D74" s="572">
        <f>'5.1 Önkormányzat bevétele'!D61+'1.tájékoztató kimutatás'!D22</f>
        <v>13262</v>
      </c>
    </row>
    <row r="75" spans="1:4" ht="15.75">
      <c r="A75" s="594"/>
      <c r="B75" s="605" t="s">
        <v>37</v>
      </c>
      <c r="C75" s="599"/>
      <c r="D75" s="550"/>
    </row>
    <row r="76" spans="1:4" ht="15.75">
      <c r="A76" s="594"/>
      <c r="B76" s="3" t="s">
        <v>314</v>
      </c>
      <c r="C76" s="599">
        <f>'5.1 Önkormányzat bevétele'!C62</f>
        <v>402415</v>
      </c>
      <c r="D76" s="572">
        <f>'5.1 Önkormányzat bevétele'!D62</f>
        <v>402415</v>
      </c>
    </row>
    <row r="77" spans="1:4" s="146" customFormat="1" ht="16.5" customHeight="1">
      <c r="A77" s="734" t="s">
        <v>38</v>
      </c>
      <c r="B77" s="735"/>
      <c r="C77" s="606">
        <f>SUM(C73:C76)</f>
        <v>432336</v>
      </c>
      <c r="D77" s="575">
        <f>SUM(D73:D76)</f>
        <v>430859</v>
      </c>
    </row>
    <row r="78" spans="1:4" ht="16.5" thickBot="1">
      <c r="A78" s="732" t="s">
        <v>39</v>
      </c>
      <c r="B78" s="733"/>
      <c r="C78" s="607">
        <f>C67+C71+C77</f>
        <v>5522798</v>
      </c>
      <c r="D78" s="613">
        <f>D67+D71+D77</f>
        <v>5410634</v>
      </c>
    </row>
    <row r="79" spans="1:3" ht="16.5" thickTop="1">
      <c r="A79" s="2"/>
      <c r="B79" s="2"/>
      <c r="C79" s="2"/>
    </row>
    <row r="80" spans="1:3" s="143" customFormat="1" ht="15.75">
      <c r="A80" s="144"/>
      <c r="B80" s="144"/>
      <c r="C80" s="147"/>
    </row>
    <row r="81" ht="15.75">
      <c r="C81" s="147"/>
    </row>
    <row r="83" ht="15.75">
      <c r="C83" s="147"/>
    </row>
    <row r="84" ht="15.75">
      <c r="C84" s="147"/>
    </row>
    <row r="85" ht="15.75">
      <c r="C85" s="147"/>
    </row>
    <row r="88" ht="15.75">
      <c r="C88" s="147"/>
    </row>
  </sheetData>
  <sheetProtection/>
  <mergeCells count="7">
    <mergeCell ref="B1:C1"/>
    <mergeCell ref="B2:C2"/>
    <mergeCell ref="A78:B78"/>
    <mergeCell ref="A67:B67"/>
    <mergeCell ref="A71:B71"/>
    <mergeCell ref="B72:C72"/>
    <mergeCell ref="A77:B77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F3" sqref="F3"/>
    </sheetView>
  </sheetViews>
  <sheetFormatPr defaultColWidth="8.00390625" defaultRowHeight="12.75"/>
  <cols>
    <col min="1" max="1" width="16.28125" style="107" customWidth="1"/>
    <col min="2" max="3" width="14.57421875" style="93" customWidth="1"/>
    <col min="4" max="4" width="14.7109375" style="93" customWidth="1"/>
    <col min="5" max="5" width="14.8515625" style="93" customWidth="1"/>
    <col min="6" max="6" width="14.7109375" style="93" customWidth="1"/>
    <col min="7" max="7" width="10.28125" style="93" customWidth="1"/>
    <col min="8" max="8" width="24.421875" style="93" customWidth="1"/>
    <col min="9" max="11" width="11.00390625" style="93" customWidth="1"/>
    <col min="12" max="16384" width="8.00390625" style="93" customWidth="1"/>
  </cols>
  <sheetData>
    <row r="1" spans="1:11" ht="15.75">
      <c r="A1" s="782" t="s">
        <v>583</v>
      </c>
      <c r="B1" s="783"/>
      <c r="C1" s="783"/>
      <c r="D1" s="783"/>
      <c r="E1" s="783"/>
      <c r="F1" s="205"/>
      <c r="G1" s="94"/>
      <c r="H1" s="95"/>
      <c r="K1" s="96"/>
    </row>
    <row r="2" spans="1:11" ht="33" customHeight="1">
      <c r="A2" s="782" t="s">
        <v>335</v>
      </c>
      <c r="B2" s="783"/>
      <c r="C2" s="783"/>
      <c r="D2" s="783"/>
      <c r="E2" s="783"/>
      <c r="F2" s="205"/>
      <c r="G2" s="94"/>
      <c r="H2" s="95"/>
      <c r="K2" s="96"/>
    </row>
    <row r="3" spans="1:11" ht="33" customHeight="1" thickBot="1">
      <c r="A3" s="211"/>
      <c r="B3" s="205"/>
      <c r="C3" s="205"/>
      <c r="D3" s="205"/>
      <c r="E3" s="205"/>
      <c r="F3" s="686" t="s">
        <v>192</v>
      </c>
      <c r="G3" s="94"/>
      <c r="H3" s="95"/>
      <c r="K3" s="96"/>
    </row>
    <row r="4" spans="1:11" ht="28.5" customHeight="1" thickTop="1">
      <c r="A4" s="784" t="s">
        <v>240</v>
      </c>
      <c r="B4" s="785"/>
      <c r="C4" s="786"/>
      <c r="D4" s="787" t="s">
        <v>42</v>
      </c>
      <c r="E4" s="788"/>
      <c r="F4" s="789"/>
      <c r="G4" s="94"/>
      <c r="H4" s="95"/>
      <c r="K4" s="96"/>
    </row>
    <row r="5" spans="1:7" ht="31.5" customHeight="1">
      <c r="A5" s="490" t="s">
        <v>1</v>
      </c>
      <c r="B5" s="491" t="s">
        <v>324</v>
      </c>
      <c r="C5" s="491" t="s">
        <v>523</v>
      </c>
      <c r="D5" s="492" t="s">
        <v>1</v>
      </c>
      <c r="E5" s="493" t="s">
        <v>368</v>
      </c>
      <c r="F5" s="563" t="s">
        <v>484</v>
      </c>
      <c r="G5" s="97"/>
    </row>
    <row r="6" spans="1:7" s="97" customFormat="1" ht="24.75" customHeight="1">
      <c r="A6" s="99" t="s">
        <v>246</v>
      </c>
      <c r="B6" s="98">
        <f>'5.1 Önkormányzat bevétele'!C5+'3.Intézményi bevételek'!C16+'5.1 Önkormányzat bevétele'!C18-'9.2.sz.mell felhalm mérleg'!B15</f>
        <v>271609</v>
      </c>
      <c r="C6" s="98">
        <f>'5.1 Önkormányzat bevétele'!D5+'3.Intézményi bevételek'!D16+'5.1 Önkormányzat bevétele'!D18-'9.2.sz.mell felhalm mérleg'!C15</f>
        <v>272586</v>
      </c>
      <c r="D6" s="494" t="s">
        <v>116</v>
      </c>
      <c r="E6" s="495">
        <f>'2. ÖSSZES kiadások'!C40</f>
        <v>464050</v>
      </c>
      <c r="F6" s="495">
        <f>'2. ÖSSZES kiadások'!D40</f>
        <v>422642</v>
      </c>
      <c r="G6" s="95"/>
    </row>
    <row r="7" spans="1:7" ht="40.5" customHeight="1">
      <c r="A7" s="99" t="s">
        <v>525</v>
      </c>
      <c r="B7" s="98">
        <f>'1. összes bevétel'!C18</f>
        <v>34000</v>
      </c>
      <c r="C7" s="98">
        <f>'1. összes bevétel'!D18</f>
        <v>34000</v>
      </c>
      <c r="D7" s="494" t="s">
        <v>247</v>
      </c>
      <c r="E7" s="495">
        <f>'2. ÖSSZES kiadások'!C41</f>
        <v>121905</v>
      </c>
      <c r="F7" s="495">
        <f>'2. ÖSSZES kiadások'!D41</f>
        <v>111867</v>
      </c>
      <c r="G7" s="95"/>
    </row>
    <row r="8" spans="1:7" ht="24.75" customHeight="1">
      <c r="A8" s="99" t="s">
        <v>248</v>
      </c>
      <c r="B8" s="98">
        <f>'1. összes bevétel'!C49+'1. összes bevétel'!C51</f>
        <v>486606</v>
      </c>
      <c r="C8" s="98">
        <f>'1. összes bevétel'!D49+'1. összes bevétel'!D51</f>
        <v>516468</v>
      </c>
      <c r="D8" s="494" t="s">
        <v>119</v>
      </c>
      <c r="E8" s="495">
        <f>'2. ÖSSZES kiadások'!C42-'9.1.sz.mell működés mérleg'!E13-'9.2.sz.mell felhalm mérleg'!E13</f>
        <v>1022424</v>
      </c>
      <c r="F8" s="495">
        <f>'2. ÖSSZES kiadások'!D42-'9.1.sz.mell működés mérleg'!F13-'9.2.sz.mell felhalm mérleg'!F13</f>
        <v>1021340</v>
      </c>
      <c r="G8" s="95"/>
    </row>
    <row r="9" spans="1:7" ht="24.75" customHeight="1">
      <c r="A9" s="99" t="s">
        <v>249</v>
      </c>
      <c r="B9" s="98">
        <f>'1. összes bevétel'!C24+'9.2.sz.mell felhalm mérleg'!B7</f>
        <v>647545</v>
      </c>
      <c r="C9" s="98">
        <f>'1. összes bevétel'!D24-'9.2.sz.mell felhalm mérleg'!C7</f>
        <v>668729</v>
      </c>
      <c r="D9" s="494"/>
      <c r="E9" s="495"/>
      <c r="F9" s="564"/>
      <c r="G9" s="95"/>
    </row>
    <row r="10" spans="1:7" ht="55.5" customHeight="1">
      <c r="A10" s="99" t="s">
        <v>250</v>
      </c>
      <c r="B10" s="98">
        <f>'1. összes bevétel'!C73+'1. összes bevétel'!C74</f>
        <v>29921</v>
      </c>
      <c r="C10" s="98">
        <f>'1. összes bevétel'!D73+'1. összes bevétel'!D74</f>
        <v>28444</v>
      </c>
      <c r="D10" s="494" t="s">
        <v>524</v>
      </c>
      <c r="E10" s="495">
        <f>'2. ÖSSZES kiadások'!C45</f>
        <v>121720</v>
      </c>
      <c r="F10" s="495">
        <f>'2. ÖSSZES kiadások'!D45</f>
        <v>121720</v>
      </c>
      <c r="G10" s="100"/>
    </row>
    <row r="11" spans="1:7" ht="21" customHeight="1">
      <c r="A11" s="101" t="s">
        <v>251</v>
      </c>
      <c r="B11" s="98">
        <f>'1. összes bevétel'!C9</f>
        <v>522556</v>
      </c>
      <c r="C11" s="98">
        <f>'1. összes bevétel'!D9</f>
        <v>522556</v>
      </c>
      <c r="D11" s="494" t="s">
        <v>149</v>
      </c>
      <c r="E11" s="495">
        <f>'2. ÖSSZES kiadások'!C43+'2. ÖSSZES kiadások'!C44</f>
        <v>211733</v>
      </c>
      <c r="F11" s="495">
        <f>'2. ÖSSZES kiadások'!D43+'2. ÖSSZES kiadások'!D44</f>
        <v>315334</v>
      </c>
      <c r="G11" s="95"/>
    </row>
    <row r="12" spans="1:7" ht="29.25" customHeight="1">
      <c r="A12" s="496" t="s">
        <v>287</v>
      </c>
      <c r="B12" s="98">
        <f>'1. összes bevétel'!C65</f>
        <v>1220</v>
      </c>
      <c r="C12" s="98">
        <f>'1. összes bevétel'!D65</f>
        <v>1220</v>
      </c>
      <c r="D12" s="494" t="s">
        <v>252</v>
      </c>
      <c r="E12" s="495">
        <f>'2. ÖSSZES kiadások'!C54</f>
        <v>430568</v>
      </c>
      <c r="F12" s="495">
        <f>'2. ÖSSZES kiadások'!D54</f>
        <v>430568</v>
      </c>
      <c r="G12" s="95"/>
    </row>
    <row r="13" spans="1:7" ht="50.25" customHeight="1">
      <c r="A13" s="101" t="s">
        <v>366</v>
      </c>
      <c r="B13" s="102">
        <f>'1. összes bevétel'!C41</f>
        <v>439173</v>
      </c>
      <c r="C13" s="102">
        <f>'1. összes bevétel'!D41</f>
        <v>293168</v>
      </c>
      <c r="D13" s="494" t="s">
        <v>253</v>
      </c>
      <c r="E13" s="495">
        <f>'5.2. Önkormányzat kiadás'!B20-'9.2.sz.mell felhalm mérleg'!E13</f>
        <v>6150</v>
      </c>
      <c r="F13" s="495">
        <f>'5.2. Önkormányzat kiadás'!C20-'9.2.sz.mell felhalm mérleg'!F13</f>
        <v>6150</v>
      </c>
      <c r="G13" s="95"/>
    </row>
    <row r="14" spans="1:7" ht="24.75" customHeight="1">
      <c r="A14" s="496"/>
      <c r="B14" s="103"/>
      <c r="C14" s="103"/>
      <c r="D14" s="494" t="s">
        <v>233</v>
      </c>
      <c r="E14" s="495">
        <f>'2. ÖSSZES kiadások'!C51</f>
        <v>500</v>
      </c>
      <c r="F14" s="495">
        <f>'2. ÖSSZES kiadások'!D51</f>
        <v>500</v>
      </c>
      <c r="G14" s="95"/>
    </row>
    <row r="15" spans="1:7" ht="24.75" customHeight="1">
      <c r="A15" s="101"/>
      <c r="B15" s="103"/>
      <c r="C15" s="103"/>
      <c r="D15" s="494" t="s">
        <v>254</v>
      </c>
      <c r="E15" s="495">
        <f>'2. ÖSSZES kiadások'!C18-'9.2.sz.mell felhalm mérleg'!E10</f>
        <v>121787</v>
      </c>
      <c r="F15" s="495">
        <f>'2. ÖSSZES kiadások'!D18-'9.2.sz.mell felhalm mérleg'!F10</f>
        <v>22222</v>
      </c>
      <c r="G15" s="95"/>
    </row>
    <row r="16" spans="1:7" ht="24.75" customHeight="1">
      <c r="A16" s="101"/>
      <c r="B16" s="103"/>
      <c r="C16" s="103"/>
      <c r="D16" s="497" t="s">
        <v>287</v>
      </c>
      <c r="E16" s="495">
        <f>'2. ÖSSZES kiadások'!C56</f>
        <v>0</v>
      </c>
      <c r="F16" s="495">
        <f>'2. ÖSSZES kiadások'!D56</f>
        <v>200</v>
      </c>
      <c r="G16" s="95"/>
    </row>
    <row r="17" spans="1:7" ht="24.75" customHeight="1">
      <c r="A17" s="101"/>
      <c r="B17" s="103"/>
      <c r="C17" s="103"/>
      <c r="D17" s="497"/>
      <c r="E17" s="498"/>
      <c r="F17" s="565"/>
      <c r="G17" s="95"/>
    </row>
    <row r="18" spans="1:7" ht="18" customHeight="1">
      <c r="A18" s="101"/>
      <c r="B18" s="103"/>
      <c r="C18" s="103"/>
      <c r="D18" s="497"/>
      <c r="E18" s="498"/>
      <c r="F18" s="565"/>
      <c r="G18" s="95"/>
    </row>
    <row r="19" spans="1:7" ht="18" customHeight="1">
      <c r="A19" s="101"/>
      <c r="B19" s="103"/>
      <c r="C19" s="103"/>
      <c r="D19" s="497"/>
      <c r="E19" s="498"/>
      <c r="F19" s="565"/>
      <c r="G19" s="95"/>
    </row>
    <row r="20" spans="1:7" ht="18" customHeight="1">
      <c r="A20" s="499" t="s">
        <v>255</v>
      </c>
      <c r="B20" s="500">
        <f>SUM(B6:B19)</f>
        <v>2432630</v>
      </c>
      <c r="C20" s="500">
        <f>SUM(C6:C19)</f>
        <v>2337171</v>
      </c>
      <c r="D20" s="501" t="s">
        <v>255</v>
      </c>
      <c r="E20" s="502">
        <f>SUM(E6:E19)</f>
        <v>2500837</v>
      </c>
      <c r="F20" s="502">
        <f>SUM(F6:F19)</f>
        <v>2452543</v>
      </c>
      <c r="G20" s="95"/>
    </row>
    <row r="21" spans="1:7" ht="18" customHeight="1" thickBot="1">
      <c r="A21" s="104" t="s">
        <v>256</v>
      </c>
      <c r="B21" s="166">
        <f>E20-B20</f>
        <v>68207</v>
      </c>
      <c r="C21" s="166">
        <f>F20-C20</f>
        <v>115372</v>
      </c>
      <c r="D21" s="105" t="s">
        <v>257</v>
      </c>
      <c r="E21" s="503"/>
      <c r="F21" s="503" t="str">
        <f>IF(((C20-F20)&gt;0),C20-F20,"----")</f>
        <v>----</v>
      </c>
      <c r="G21" s="95"/>
    </row>
    <row r="22" spans="1:8" ht="18" customHeight="1">
      <c r="A22" s="106"/>
      <c r="B22" s="95"/>
      <c r="C22" s="95"/>
      <c r="D22" s="95"/>
      <c r="E22" s="95"/>
      <c r="F22" s="95"/>
      <c r="G22" s="95"/>
      <c r="H22" s="95"/>
    </row>
    <row r="23" spans="1:8" ht="12.75">
      <c r="A23" s="106"/>
      <c r="B23" s="95"/>
      <c r="C23" s="95"/>
      <c r="D23" s="95"/>
      <c r="E23" s="95"/>
      <c r="F23" s="95"/>
      <c r="G23" s="95"/>
      <c r="H23" s="95"/>
    </row>
    <row r="24" spans="1:8" ht="12.75">
      <c r="A24" s="106"/>
      <c r="B24" s="95"/>
      <c r="C24" s="95"/>
      <c r="D24" s="95"/>
      <c r="E24" s="95"/>
      <c r="F24" s="95"/>
      <c r="G24" s="95"/>
      <c r="H24" s="95"/>
    </row>
    <row r="25" spans="1:8" ht="12.75">
      <c r="A25" s="106"/>
      <c r="B25" s="95"/>
      <c r="C25" s="95"/>
      <c r="D25" s="95"/>
      <c r="E25" s="95"/>
      <c r="F25" s="95"/>
      <c r="G25" s="95"/>
      <c r="H25" s="95"/>
    </row>
    <row r="26" spans="1:8" ht="12.75">
      <c r="A26" s="106"/>
      <c r="B26" s="95">
        <f>B23-B24</f>
        <v>0</v>
      </c>
      <c r="C26" s="95"/>
      <c r="D26" s="95"/>
      <c r="E26" s="95"/>
      <c r="F26" s="95"/>
      <c r="G26" s="95"/>
      <c r="H26" s="95"/>
    </row>
    <row r="27" spans="1:8" ht="12.75">
      <c r="A27" s="106"/>
      <c r="B27" s="95"/>
      <c r="C27" s="95"/>
      <c r="D27" s="95"/>
      <c r="E27" s="95"/>
      <c r="F27" s="95"/>
      <c r="G27" s="95"/>
      <c r="H27" s="95"/>
    </row>
    <row r="28" spans="1:8" ht="12.75">
      <c r="A28" s="106"/>
      <c r="B28" s="95"/>
      <c r="C28" s="95"/>
      <c r="D28" s="95"/>
      <c r="E28" s="95"/>
      <c r="F28" s="95"/>
      <c r="G28" s="95"/>
      <c r="H28" s="95"/>
    </row>
    <row r="29" spans="1:8" ht="12.75">
      <c r="A29" s="106"/>
      <c r="B29" s="95"/>
      <c r="C29" s="95"/>
      <c r="D29" s="95"/>
      <c r="E29" s="95"/>
      <c r="F29" s="95"/>
      <c r="G29" s="95"/>
      <c r="H29" s="95"/>
    </row>
    <row r="30" spans="1:8" ht="12.75">
      <c r="A30" s="106"/>
      <c r="B30" s="95">
        <f>B25-B27</f>
        <v>0</v>
      </c>
      <c r="C30" s="95"/>
      <c r="D30" s="95"/>
      <c r="E30" s="95"/>
      <c r="F30" s="95"/>
      <c r="G30" s="95"/>
      <c r="H30" s="95"/>
    </row>
    <row r="31" spans="1:8" ht="12.75">
      <c r="A31" s="106"/>
      <c r="B31" s="95"/>
      <c r="C31" s="95"/>
      <c r="D31" s="95"/>
      <c r="E31" s="95"/>
      <c r="F31" s="95"/>
      <c r="G31" s="95"/>
      <c r="H31" s="95"/>
    </row>
    <row r="32" spans="1:8" ht="12.75">
      <c r="A32" s="106"/>
      <c r="B32" s="95"/>
      <c r="C32" s="95"/>
      <c r="D32" s="95"/>
      <c r="E32" s="95"/>
      <c r="F32" s="95"/>
      <c r="G32" s="95"/>
      <c r="H32" s="95"/>
    </row>
    <row r="33" spans="1:8" ht="12.75">
      <c r="A33" s="106"/>
      <c r="B33" s="95"/>
      <c r="C33" s="95"/>
      <c r="D33" s="95"/>
      <c r="E33" s="95"/>
      <c r="F33" s="95"/>
      <c r="G33" s="95"/>
      <c r="H33" s="95"/>
    </row>
    <row r="34" spans="1:8" ht="12.75">
      <c r="A34" s="106"/>
      <c r="B34" s="95"/>
      <c r="C34" s="95"/>
      <c r="D34" s="95"/>
      <c r="E34" s="95"/>
      <c r="F34" s="95"/>
      <c r="G34" s="95"/>
      <c r="H34" s="95"/>
    </row>
    <row r="35" spans="1:8" ht="12.75">
      <c r="A35" s="106"/>
      <c r="B35" s="95"/>
      <c r="C35" s="95"/>
      <c r="D35" s="95"/>
      <c r="E35" s="95"/>
      <c r="F35" s="95"/>
      <c r="G35" s="95"/>
      <c r="H35" s="95"/>
    </row>
    <row r="36" spans="1:8" ht="12.75">
      <c r="A36" s="106"/>
      <c r="B36" s="95"/>
      <c r="C36" s="95"/>
      <c r="D36" s="95"/>
      <c r="E36" s="95"/>
      <c r="F36" s="95"/>
      <c r="G36" s="95"/>
      <c r="H36" s="95"/>
    </row>
    <row r="37" spans="1:8" ht="12.75">
      <c r="A37" s="106"/>
      <c r="B37" s="95"/>
      <c r="C37" s="95"/>
      <c r="D37" s="95"/>
      <c r="E37" s="95"/>
      <c r="F37" s="95"/>
      <c r="G37" s="95"/>
      <c r="H37" s="95"/>
    </row>
    <row r="38" spans="1:8" ht="12.75">
      <c r="A38" s="106"/>
      <c r="B38" s="95"/>
      <c r="C38" s="95"/>
      <c r="D38" s="95"/>
      <c r="E38" s="95"/>
      <c r="F38" s="95"/>
      <c r="G38" s="95"/>
      <c r="H38" s="95"/>
    </row>
    <row r="39" spans="1:8" ht="12.75">
      <c r="A39" s="106"/>
      <c r="B39" s="95"/>
      <c r="C39" s="95"/>
      <c r="D39" s="95"/>
      <c r="E39" s="95"/>
      <c r="F39" s="95"/>
      <c r="G39" s="95"/>
      <c r="H39" s="95"/>
    </row>
    <row r="40" spans="1:8" ht="12.75">
      <c r="A40" s="106"/>
      <c r="B40" s="95"/>
      <c r="C40" s="95"/>
      <c r="D40" s="95"/>
      <c r="E40" s="95"/>
      <c r="F40" s="95"/>
      <c r="G40" s="95"/>
      <c r="H40" s="95"/>
    </row>
    <row r="41" spans="1:8" ht="12.75">
      <c r="A41" s="106"/>
      <c r="B41" s="95"/>
      <c r="C41" s="95"/>
      <c r="D41" s="95"/>
      <c r="E41" s="95"/>
      <c r="F41" s="95"/>
      <c r="G41" s="95"/>
      <c r="H41" s="95"/>
    </row>
    <row r="42" spans="1:8" ht="12.75">
      <c r="A42" s="106"/>
      <c r="B42" s="95"/>
      <c r="C42" s="95"/>
      <c r="D42" s="95"/>
      <c r="E42" s="95"/>
      <c r="F42" s="95"/>
      <c r="G42" s="95"/>
      <c r="H42" s="95"/>
    </row>
    <row r="43" spans="1:8" ht="12.75">
      <c r="A43" s="106"/>
      <c r="B43" s="95"/>
      <c r="C43" s="95"/>
      <c r="D43" s="95"/>
      <c r="E43" s="95"/>
      <c r="F43" s="95"/>
      <c r="G43" s="95"/>
      <c r="H43" s="95"/>
    </row>
    <row r="44" spans="1:8" ht="12.75">
      <c r="A44" s="106"/>
      <c r="B44" s="95"/>
      <c r="C44" s="95"/>
      <c r="D44" s="95"/>
      <c r="E44" s="95"/>
      <c r="F44" s="95"/>
      <c r="G44" s="95"/>
      <c r="H44" s="95"/>
    </row>
    <row r="45" spans="1:8" ht="12.75">
      <c r="A45" s="106"/>
      <c r="B45" s="95"/>
      <c r="C45" s="95"/>
      <c r="D45" s="95"/>
      <c r="E45" s="95"/>
      <c r="F45" s="95"/>
      <c r="G45" s="95"/>
      <c r="H45" s="95"/>
    </row>
    <row r="46" spans="1:8" ht="12.75">
      <c r="A46" s="106"/>
      <c r="B46" s="95"/>
      <c r="C46" s="95"/>
      <c r="D46" s="95"/>
      <c r="E46" s="95"/>
      <c r="F46" s="95"/>
      <c r="G46" s="95"/>
      <c r="H46" s="95"/>
    </row>
    <row r="47" spans="1:8" ht="12.75">
      <c r="A47" s="106"/>
      <c r="B47" s="95"/>
      <c r="C47" s="95"/>
      <c r="D47" s="95"/>
      <c r="E47" s="95"/>
      <c r="F47" s="95"/>
      <c r="G47" s="95"/>
      <c r="H47" s="95"/>
    </row>
    <row r="48" spans="1:8" ht="12.75">
      <c r="A48" s="106"/>
      <c r="B48" s="95"/>
      <c r="C48" s="95"/>
      <c r="D48" s="95"/>
      <c r="E48" s="95"/>
      <c r="F48" s="95"/>
      <c r="G48" s="95"/>
      <c r="H48" s="95"/>
    </row>
    <row r="49" spans="1:8" ht="12.75">
      <c r="A49" s="106"/>
      <c r="B49" s="95"/>
      <c r="C49" s="95"/>
      <c r="D49" s="95"/>
      <c r="E49" s="95"/>
      <c r="F49" s="95"/>
      <c r="G49" s="95"/>
      <c r="H49" s="95"/>
    </row>
    <row r="50" spans="1:8" ht="12.75">
      <c r="A50" s="106"/>
      <c r="B50" s="95"/>
      <c r="C50" s="95"/>
      <c r="D50" s="95"/>
      <c r="E50" s="95"/>
      <c r="F50" s="95"/>
      <c r="G50" s="95"/>
      <c r="H50" s="95"/>
    </row>
    <row r="51" spans="1:8" ht="12.75">
      <c r="A51" s="106"/>
      <c r="B51" s="95"/>
      <c r="C51" s="95"/>
      <c r="D51" s="95"/>
      <c r="E51" s="95"/>
      <c r="F51" s="95"/>
      <c r="G51" s="95"/>
      <c r="H51" s="95"/>
    </row>
    <row r="52" spans="1:8" ht="12.75">
      <c r="A52" s="106"/>
      <c r="B52" s="95"/>
      <c r="C52" s="95"/>
      <c r="D52" s="95"/>
      <c r="E52" s="95"/>
      <c r="F52" s="95"/>
      <c r="G52" s="95"/>
      <c r="H52" s="95"/>
    </row>
    <row r="53" spans="1:8" ht="12.75">
      <c r="A53" s="106"/>
      <c r="B53" s="95"/>
      <c r="C53" s="95"/>
      <c r="D53" s="95"/>
      <c r="E53" s="95"/>
      <c r="F53" s="95"/>
      <c r="G53" s="95"/>
      <c r="H53" s="95"/>
    </row>
    <row r="54" spans="1:8" ht="12.75">
      <c r="A54" s="106"/>
      <c r="B54" s="95"/>
      <c r="C54" s="95"/>
      <c r="D54" s="95"/>
      <c r="E54" s="95"/>
      <c r="F54" s="95"/>
      <c r="G54" s="95"/>
      <c r="H54" s="95"/>
    </row>
    <row r="55" spans="1:8" ht="12.75">
      <c r="A55" s="106"/>
      <c r="B55" s="95"/>
      <c r="C55" s="95"/>
      <c r="D55" s="95"/>
      <c r="E55" s="95"/>
      <c r="F55" s="95"/>
      <c r="G55" s="95"/>
      <c r="H55" s="95"/>
    </row>
    <row r="56" spans="1:8" ht="12.75">
      <c r="A56" s="106"/>
      <c r="B56" s="95"/>
      <c r="C56" s="95"/>
      <c r="D56" s="95"/>
      <c r="E56" s="95"/>
      <c r="F56" s="95"/>
      <c r="G56" s="95"/>
      <c r="H56" s="95"/>
    </row>
    <row r="57" spans="1:8" ht="12.75">
      <c r="A57" s="106"/>
      <c r="B57" s="95"/>
      <c r="C57" s="95"/>
      <c r="D57" s="95"/>
      <c r="E57" s="95"/>
      <c r="F57" s="95"/>
      <c r="G57" s="95"/>
      <c r="H57" s="95"/>
    </row>
    <row r="58" spans="1:8" ht="12.75">
      <c r="A58" s="106"/>
      <c r="B58" s="95"/>
      <c r="C58" s="95"/>
      <c r="D58" s="95"/>
      <c r="E58" s="95"/>
      <c r="F58" s="95"/>
      <c r="G58" s="95"/>
      <c r="H58" s="95"/>
    </row>
    <row r="59" spans="1:8" ht="12.75">
      <c r="A59" s="106"/>
      <c r="B59" s="95"/>
      <c r="C59" s="95"/>
      <c r="D59" s="95"/>
      <c r="E59" s="95"/>
      <c r="F59" s="95"/>
      <c r="G59" s="95"/>
      <c r="H59" s="95"/>
    </row>
    <row r="60" spans="1:8" ht="12.75">
      <c r="A60" s="106"/>
      <c r="B60" s="95"/>
      <c r="C60" s="95"/>
      <c r="D60" s="95"/>
      <c r="E60" s="95"/>
      <c r="F60" s="95"/>
      <c r="G60" s="95"/>
      <c r="H60" s="95"/>
    </row>
    <row r="61" spans="1:8" ht="12.75">
      <c r="A61" s="106"/>
      <c r="B61" s="95"/>
      <c r="C61" s="95"/>
      <c r="D61" s="95"/>
      <c r="E61" s="95"/>
      <c r="F61" s="95"/>
      <c r="G61" s="95"/>
      <c r="H61" s="95"/>
    </row>
    <row r="62" spans="1:8" ht="12.75">
      <c r="A62" s="106"/>
      <c r="B62" s="95"/>
      <c r="C62" s="95"/>
      <c r="D62" s="95"/>
      <c r="E62" s="95"/>
      <c r="F62" s="95"/>
      <c r="G62" s="95"/>
      <c r="H62" s="95"/>
    </row>
    <row r="63" spans="1:8" ht="12.75">
      <c r="A63" s="106"/>
      <c r="B63" s="95"/>
      <c r="C63" s="95"/>
      <c r="D63" s="95"/>
      <c r="E63" s="95"/>
      <c r="F63" s="95"/>
      <c r="G63" s="95"/>
      <c r="H63" s="95"/>
    </row>
    <row r="64" spans="1:8" ht="12.75">
      <c r="A64" s="106"/>
      <c r="B64" s="95"/>
      <c r="C64" s="95"/>
      <c r="D64" s="95"/>
      <c r="E64" s="95"/>
      <c r="F64" s="95"/>
      <c r="G64" s="95"/>
      <c r="H64" s="95"/>
    </row>
    <row r="65" spans="1:8" ht="12.75">
      <c r="A65" s="106"/>
      <c r="B65" s="95"/>
      <c r="C65" s="95"/>
      <c r="D65" s="95"/>
      <c r="E65" s="95"/>
      <c r="F65" s="95"/>
      <c r="G65" s="95"/>
      <c r="H65" s="95"/>
    </row>
    <row r="66" spans="1:8" ht="12.75">
      <c r="A66" s="106"/>
      <c r="B66" s="95"/>
      <c r="C66" s="95"/>
      <c r="D66" s="95"/>
      <c r="E66" s="95"/>
      <c r="F66" s="95"/>
      <c r="G66" s="95"/>
      <c r="H66" s="95"/>
    </row>
    <row r="67" spans="1:8" ht="12.75">
      <c r="A67" s="106"/>
      <c r="B67" s="95"/>
      <c r="C67" s="95"/>
      <c r="D67" s="95"/>
      <c r="E67" s="95"/>
      <c r="F67" s="95"/>
      <c r="G67" s="95"/>
      <c r="H67" s="95"/>
    </row>
    <row r="68" spans="1:8" ht="12.75">
      <c r="A68" s="106"/>
      <c r="B68" s="95"/>
      <c r="C68" s="95"/>
      <c r="D68" s="95"/>
      <c r="E68" s="95"/>
      <c r="F68" s="95"/>
      <c r="G68" s="95"/>
      <c r="H68" s="95"/>
    </row>
    <row r="69" spans="1:8" ht="12.75">
      <c r="A69" s="106"/>
      <c r="B69" s="95"/>
      <c r="C69" s="95"/>
      <c r="D69" s="95"/>
      <c r="E69" s="95"/>
      <c r="F69" s="95"/>
      <c r="G69" s="95"/>
      <c r="H69" s="95"/>
    </row>
    <row r="70" spans="1:8" ht="12.75">
      <c r="A70" s="106"/>
      <c r="B70" s="95"/>
      <c r="C70" s="95"/>
      <c r="D70" s="95"/>
      <c r="E70" s="95"/>
      <c r="F70" s="95"/>
      <c r="G70" s="95"/>
      <c r="H70" s="95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G8" sqref="G8"/>
    </sheetView>
  </sheetViews>
  <sheetFormatPr defaultColWidth="8.00390625" defaultRowHeight="12.75"/>
  <cols>
    <col min="1" max="1" width="22.421875" style="119" customWidth="1"/>
    <col min="2" max="3" width="10.7109375" style="119" customWidth="1"/>
    <col min="4" max="4" width="26.28125" style="108" customWidth="1"/>
    <col min="5" max="6" width="12.140625" style="108" customWidth="1"/>
    <col min="7" max="7" width="24.421875" style="108" customWidth="1"/>
    <col min="8" max="10" width="11.00390625" style="108" customWidth="1"/>
    <col min="11" max="16384" width="8.00390625" style="108" customWidth="1"/>
  </cols>
  <sheetData>
    <row r="1" spans="1:10" ht="28.5" customHeight="1">
      <c r="A1" s="782" t="s">
        <v>584</v>
      </c>
      <c r="B1" s="783"/>
      <c r="C1" s="783"/>
      <c r="D1" s="783"/>
      <c r="E1" s="783"/>
      <c r="F1" s="205"/>
      <c r="J1" s="109"/>
    </row>
    <row r="2" spans="1:10" ht="28.5" customHeight="1">
      <c r="A2" s="782" t="s">
        <v>336</v>
      </c>
      <c r="B2" s="783"/>
      <c r="C2" s="783"/>
      <c r="D2" s="783"/>
      <c r="E2" s="783"/>
      <c r="F2" s="205"/>
      <c r="J2" s="109"/>
    </row>
    <row r="3" spans="1:10" ht="28.5" customHeight="1" thickBot="1">
      <c r="A3" s="211"/>
      <c r="B3" s="205"/>
      <c r="C3" s="205"/>
      <c r="D3" s="205"/>
      <c r="E3" s="205"/>
      <c r="F3" s="686" t="s">
        <v>192</v>
      </c>
      <c r="J3" s="109"/>
    </row>
    <row r="4" spans="1:10" ht="28.5" customHeight="1">
      <c r="A4" s="790" t="s">
        <v>240</v>
      </c>
      <c r="B4" s="791"/>
      <c r="C4" s="792"/>
      <c r="D4" s="793" t="s">
        <v>42</v>
      </c>
      <c r="E4" s="791"/>
      <c r="F4" s="794"/>
      <c r="J4" s="109"/>
    </row>
    <row r="5" spans="1:7" ht="37.5" customHeight="1">
      <c r="A5" s="504" t="s">
        <v>1</v>
      </c>
      <c r="B5" s="505" t="s">
        <v>341</v>
      </c>
      <c r="C5" s="505" t="s">
        <v>484</v>
      </c>
      <c r="D5" s="506" t="s">
        <v>1</v>
      </c>
      <c r="E5" s="566" t="s">
        <v>324</v>
      </c>
      <c r="F5" s="507" t="s">
        <v>484</v>
      </c>
      <c r="G5" s="110"/>
    </row>
    <row r="6" spans="1:7" s="110" customFormat="1" ht="24.75" customHeight="1">
      <c r="A6" s="112" t="s">
        <v>258</v>
      </c>
      <c r="B6" s="111">
        <f>'1. összes bevétel'!C42</f>
        <v>273119</v>
      </c>
      <c r="C6" s="111">
        <f>'1. összes bevétel'!D42</f>
        <v>273119</v>
      </c>
      <c r="D6" s="508" t="s">
        <v>259</v>
      </c>
      <c r="E6" s="567">
        <f>'2. ÖSSZES kiadások'!C47</f>
        <v>1953499</v>
      </c>
      <c r="F6" s="509">
        <f>'2. ÖSSZES kiadások'!D47</f>
        <v>1932721</v>
      </c>
      <c r="G6" s="108"/>
    </row>
    <row r="7" spans="1:6" ht="24.75" customHeight="1">
      <c r="A7" s="112" t="s">
        <v>260</v>
      </c>
      <c r="B7" s="111"/>
      <c r="C7" s="111">
        <v>995</v>
      </c>
      <c r="D7" s="508" t="s">
        <v>261</v>
      </c>
      <c r="E7" s="567"/>
      <c r="F7" s="509">
        <f>'2. ÖSSZES kiadások'!D49</f>
        <v>182</v>
      </c>
    </row>
    <row r="8" spans="1:6" ht="24.75" customHeight="1">
      <c r="A8" s="112" t="s">
        <v>262</v>
      </c>
      <c r="B8" s="111"/>
      <c r="C8" s="111"/>
      <c r="D8" s="508" t="s">
        <v>263</v>
      </c>
      <c r="E8" s="567">
        <f>'2. ÖSSZES kiadások'!C48</f>
        <v>611665</v>
      </c>
      <c r="F8" s="509">
        <f>'2. ÖSSZES kiadások'!D48</f>
        <v>571853</v>
      </c>
    </row>
    <row r="9" spans="1:6" ht="24.75" customHeight="1">
      <c r="A9" s="112" t="s">
        <v>264</v>
      </c>
      <c r="B9" s="111">
        <f>'1. összes bevétel'!C53+'1. összes bevétel'!C55+'1. összes bevétel'!C61</f>
        <v>2401854</v>
      </c>
      <c r="C9" s="111">
        <f>'1. összes bevétel'!D61+'1. összes bevétel'!D53+'1. összes bevétel'!D55</f>
        <v>2384154</v>
      </c>
      <c r="D9" s="508" t="s">
        <v>265</v>
      </c>
      <c r="E9" s="567">
        <f>'2. ÖSSZES kiadások'!C53</f>
        <v>4000</v>
      </c>
      <c r="F9" s="509">
        <f>'2. ÖSSZES kiadások'!D53</f>
        <v>4184</v>
      </c>
    </row>
    <row r="10" spans="1:7" ht="24.75" customHeight="1">
      <c r="A10" s="112" t="s">
        <v>250</v>
      </c>
      <c r="B10" s="111">
        <f>'1. összes bevétel'!C75+'1. összes bevétel'!C76</f>
        <v>402415</v>
      </c>
      <c r="C10" s="111">
        <f>'1. összes bevétel'!D75+'1. összes bevétel'!D76</f>
        <v>402415</v>
      </c>
      <c r="D10" s="508" t="s">
        <v>266</v>
      </c>
      <c r="E10" s="567">
        <v>135531</v>
      </c>
      <c r="F10" s="509">
        <v>176271</v>
      </c>
      <c r="G10" s="113"/>
    </row>
    <row r="11" spans="1:6" ht="24.75" customHeight="1">
      <c r="A11" s="112" t="s">
        <v>267</v>
      </c>
      <c r="B11" s="111"/>
      <c r="C11" s="111"/>
      <c r="D11" s="510" t="s">
        <v>268</v>
      </c>
      <c r="E11" s="567">
        <f>'2. ÖSSZES kiadások'!C57</f>
        <v>1500</v>
      </c>
      <c r="F11" s="509">
        <f>'2. ÖSSZES kiadások'!D57</f>
        <v>2400</v>
      </c>
    </row>
    <row r="12" spans="1:9" ht="24.75" customHeight="1">
      <c r="A12" s="114" t="s">
        <v>269</v>
      </c>
      <c r="B12" s="111"/>
      <c r="C12" s="111"/>
      <c r="D12" s="508" t="s">
        <v>270</v>
      </c>
      <c r="E12" s="567">
        <f>'2. ÖSSZES kiadások'!C55</f>
        <v>256616</v>
      </c>
      <c r="F12" s="509">
        <f>'2. ÖSSZES kiadások'!D55</f>
        <v>211330</v>
      </c>
      <c r="I12" s="115"/>
    </row>
    <row r="13" spans="1:9" ht="24.75" customHeight="1">
      <c r="A13" s="114" t="s">
        <v>271</v>
      </c>
      <c r="B13" s="111"/>
      <c r="C13" s="111"/>
      <c r="D13" s="508" t="s">
        <v>272</v>
      </c>
      <c r="E13" s="567">
        <v>59150</v>
      </c>
      <c r="F13" s="509">
        <v>59150</v>
      </c>
      <c r="I13" s="115"/>
    </row>
    <row r="14" spans="1:6" ht="24.75" customHeight="1">
      <c r="A14" s="114" t="s">
        <v>273</v>
      </c>
      <c r="B14" s="111">
        <f>'1. összes bevétel'!C66</f>
        <v>3780</v>
      </c>
      <c r="C14" s="111">
        <f>'1. összes bevétel'!D66</f>
        <v>3780</v>
      </c>
      <c r="D14" s="510"/>
      <c r="E14" s="567"/>
      <c r="F14" s="509"/>
    </row>
    <row r="15" spans="1:6" ht="24.75" customHeight="1">
      <c r="A15" s="114" t="s">
        <v>274</v>
      </c>
      <c r="B15" s="111">
        <v>9000</v>
      </c>
      <c r="C15" s="111">
        <v>9000</v>
      </c>
      <c r="D15" s="510"/>
      <c r="E15" s="567"/>
      <c r="F15" s="509"/>
    </row>
    <row r="16" spans="1:6" ht="24.75" customHeight="1">
      <c r="A16" s="114"/>
      <c r="B16" s="116"/>
      <c r="C16" s="116"/>
      <c r="D16" s="510"/>
      <c r="E16" s="568"/>
      <c r="F16" s="511"/>
    </row>
    <row r="17" spans="1:6" ht="18" customHeight="1">
      <c r="A17" s="114"/>
      <c r="B17" s="116"/>
      <c r="C17" s="116"/>
      <c r="D17" s="510"/>
      <c r="E17" s="568"/>
      <c r="F17" s="511"/>
    </row>
    <row r="18" spans="1:6" ht="18" customHeight="1">
      <c r="A18" s="114"/>
      <c r="B18" s="116"/>
      <c r="C18" s="116"/>
      <c r="D18" s="510"/>
      <c r="E18" s="568"/>
      <c r="F18" s="511"/>
    </row>
    <row r="19" spans="1:6" ht="38.25" customHeight="1">
      <c r="A19" s="512" t="s">
        <v>255</v>
      </c>
      <c r="B19" s="513">
        <f>SUM(B6:B18)</f>
        <v>3090168</v>
      </c>
      <c r="C19" s="513">
        <f>SUM(C6:C18)</f>
        <v>3073463</v>
      </c>
      <c r="D19" s="514" t="s">
        <v>255</v>
      </c>
      <c r="E19" s="569">
        <f>SUM(E6:E18)</f>
        <v>3021961</v>
      </c>
      <c r="F19" s="515">
        <f>SUM(F6:F18)</f>
        <v>2958091</v>
      </c>
    </row>
    <row r="20" spans="1:6" ht="18" customHeight="1" thickBot="1">
      <c r="A20" s="516" t="s">
        <v>256</v>
      </c>
      <c r="B20" s="117" t="str">
        <f>IF(((E19-B19)&gt;0),E19-B19,"----")</f>
        <v>----</v>
      </c>
      <c r="C20" s="117"/>
      <c r="D20" s="517" t="s">
        <v>257</v>
      </c>
      <c r="E20" s="570">
        <f>IF(((B19-E19)&gt;0),B19-E19,"----")</f>
        <v>68207</v>
      </c>
      <c r="F20" s="518">
        <f>C19-F19</f>
        <v>115372</v>
      </c>
    </row>
    <row r="21" spans="1:6" ht="18" customHeight="1">
      <c r="A21" s="118"/>
      <c r="B21" s="118"/>
      <c r="C21" s="118"/>
      <c r="D21" s="115"/>
      <c r="E21" s="115"/>
      <c r="F21" s="115"/>
    </row>
    <row r="22" spans="1:6" ht="12.75">
      <c r="A22" s="118"/>
      <c r="B22" s="118"/>
      <c r="C22" s="118"/>
      <c r="D22" s="115"/>
      <c r="E22" s="115"/>
      <c r="F22" s="115"/>
    </row>
    <row r="23" spans="1:6" ht="12.75">
      <c r="A23" s="118"/>
      <c r="B23" s="118"/>
      <c r="C23" s="118"/>
      <c r="D23" s="115"/>
      <c r="E23" s="115"/>
      <c r="F23" s="115"/>
    </row>
    <row r="24" spans="1:6" ht="12.75">
      <c r="A24" s="118"/>
      <c r="B24" s="118"/>
      <c r="C24" s="118"/>
      <c r="D24" s="115"/>
      <c r="E24" s="115"/>
      <c r="F24" s="115"/>
    </row>
    <row r="25" spans="1:6" ht="12.75">
      <c r="A25" s="118"/>
      <c r="B25" s="118"/>
      <c r="C25" s="118"/>
      <c r="D25" s="115"/>
      <c r="E25" s="115"/>
      <c r="F25" s="115"/>
    </row>
    <row r="26" spans="1:6" ht="12.75">
      <c r="A26" s="118"/>
      <c r="B26" s="118"/>
      <c r="C26" s="118"/>
      <c r="D26" s="115"/>
      <c r="E26" s="115"/>
      <c r="F26" s="115"/>
    </row>
    <row r="27" spans="1:6" ht="12.75">
      <c r="A27" s="118"/>
      <c r="B27" s="118"/>
      <c r="C27" s="118"/>
      <c r="D27" s="115"/>
      <c r="E27" s="115"/>
      <c r="F27" s="115"/>
    </row>
    <row r="28" spans="1:6" ht="12.75">
      <c r="A28" s="118"/>
      <c r="B28" s="118"/>
      <c r="C28" s="118"/>
      <c r="D28" s="115"/>
      <c r="E28" s="115"/>
      <c r="F28" s="115"/>
    </row>
    <row r="29" spans="1:6" ht="12.75">
      <c r="A29" s="118"/>
      <c r="B29" s="118"/>
      <c r="C29" s="118"/>
      <c r="D29" s="115"/>
      <c r="E29" s="115"/>
      <c r="F29" s="115"/>
    </row>
    <row r="30" spans="1:6" ht="12.75">
      <c r="A30" s="118"/>
      <c r="B30" s="118"/>
      <c r="C30" s="118"/>
      <c r="D30" s="115"/>
      <c r="E30" s="115"/>
      <c r="F30" s="115"/>
    </row>
    <row r="31" spans="1:6" ht="12.75">
      <c r="A31" s="118"/>
      <c r="B31" s="118"/>
      <c r="C31" s="118"/>
      <c r="D31" s="115"/>
      <c r="E31" s="115"/>
      <c r="F31" s="115"/>
    </row>
    <row r="32" spans="1:6" ht="12.75">
      <c r="A32" s="118"/>
      <c r="B32" s="118"/>
      <c r="C32" s="118"/>
      <c r="D32" s="115"/>
      <c r="E32" s="115"/>
      <c r="F32" s="115"/>
    </row>
    <row r="33" spans="1:6" ht="12.75">
      <c r="A33" s="118"/>
      <c r="B33" s="118"/>
      <c r="C33" s="118"/>
      <c r="D33" s="115"/>
      <c r="E33" s="115"/>
      <c r="F33" s="115"/>
    </row>
    <row r="34" spans="1:6" ht="12.75">
      <c r="A34" s="118"/>
      <c r="B34" s="118"/>
      <c r="C34" s="118"/>
      <c r="D34" s="115"/>
      <c r="E34" s="115"/>
      <c r="F34" s="115"/>
    </row>
    <row r="35" spans="1:6" ht="12.75">
      <c r="A35" s="118"/>
      <c r="B35" s="118"/>
      <c r="C35" s="118"/>
      <c r="D35" s="115"/>
      <c r="E35" s="115"/>
      <c r="F35" s="115"/>
    </row>
    <row r="36" spans="1:6" ht="12.75">
      <c r="A36" s="118"/>
      <c r="B36" s="118"/>
      <c r="C36" s="118"/>
      <c r="D36" s="115"/>
      <c r="E36" s="115"/>
      <c r="F36" s="115"/>
    </row>
    <row r="37" spans="1:6" ht="12.75">
      <c r="A37" s="118"/>
      <c r="B37" s="118"/>
      <c r="C37" s="118"/>
      <c r="D37" s="115"/>
      <c r="E37" s="115"/>
      <c r="F37" s="115"/>
    </row>
    <row r="38" spans="1:6" ht="12.75">
      <c r="A38" s="118"/>
      <c r="B38" s="118"/>
      <c r="C38" s="118"/>
      <c r="D38" s="115"/>
      <c r="E38" s="115"/>
      <c r="F38" s="115"/>
    </row>
    <row r="39" spans="1:6" ht="12.75">
      <c r="A39" s="118"/>
      <c r="B39" s="118"/>
      <c r="C39" s="118"/>
      <c r="D39" s="115"/>
      <c r="E39" s="115"/>
      <c r="F39" s="115"/>
    </row>
    <row r="40" spans="1:6" ht="12.75">
      <c r="A40" s="118"/>
      <c r="B40" s="118"/>
      <c r="C40" s="118"/>
      <c r="D40" s="115"/>
      <c r="E40" s="115"/>
      <c r="F40" s="115"/>
    </row>
    <row r="41" spans="1:6" ht="12.75">
      <c r="A41" s="118"/>
      <c r="B41" s="118"/>
      <c r="C41" s="118"/>
      <c r="D41" s="115"/>
      <c r="E41" s="115"/>
      <c r="F41" s="115"/>
    </row>
    <row r="42" spans="1:6" ht="12.75">
      <c r="A42" s="118"/>
      <c r="B42" s="118"/>
      <c r="C42" s="118"/>
      <c r="D42" s="115"/>
      <c r="E42" s="115"/>
      <c r="F42" s="115"/>
    </row>
    <row r="43" spans="1:6" ht="12.75">
      <c r="A43" s="118"/>
      <c r="B43" s="118"/>
      <c r="C43" s="118"/>
      <c r="D43" s="115"/>
      <c r="E43" s="115"/>
      <c r="F43" s="115"/>
    </row>
    <row r="44" spans="1:6" ht="12.75">
      <c r="A44" s="118"/>
      <c r="B44" s="118"/>
      <c r="C44" s="118"/>
      <c r="D44" s="115"/>
      <c r="E44" s="115"/>
      <c r="F44" s="115"/>
    </row>
    <row r="45" spans="1:6" ht="12.75">
      <c r="A45" s="118"/>
      <c r="B45" s="118"/>
      <c r="C45" s="118"/>
      <c r="D45" s="115"/>
      <c r="E45" s="115"/>
      <c r="F45" s="115"/>
    </row>
    <row r="46" spans="1:6" ht="12.75">
      <c r="A46" s="118"/>
      <c r="B46" s="118"/>
      <c r="C46" s="118"/>
      <c r="D46" s="115"/>
      <c r="E46" s="115"/>
      <c r="F46" s="115"/>
    </row>
    <row r="47" spans="1:6" ht="12.75">
      <c r="A47" s="118"/>
      <c r="B47" s="118"/>
      <c r="C47" s="118"/>
      <c r="D47" s="115"/>
      <c r="E47" s="115"/>
      <c r="F47" s="115"/>
    </row>
    <row r="48" spans="1:6" ht="12.75">
      <c r="A48" s="118"/>
      <c r="B48" s="118"/>
      <c r="C48" s="118"/>
      <c r="D48" s="115"/>
      <c r="E48" s="115"/>
      <c r="F48" s="115"/>
    </row>
    <row r="49" spans="1:6" ht="12.75">
      <c r="A49" s="118"/>
      <c r="B49" s="118"/>
      <c r="C49" s="118"/>
      <c r="D49" s="115"/>
      <c r="E49" s="115"/>
      <c r="F49" s="115"/>
    </row>
    <row r="50" spans="1:6" ht="12.75">
      <c r="A50" s="118"/>
      <c r="B50" s="118"/>
      <c r="C50" s="118"/>
      <c r="D50" s="115"/>
      <c r="E50" s="115"/>
      <c r="F50" s="115"/>
    </row>
    <row r="51" spans="1:6" ht="12.75">
      <c r="A51" s="118"/>
      <c r="B51" s="118"/>
      <c r="C51" s="118"/>
      <c r="D51" s="115"/>
      <c r="E51" s="115"/>
      <c r="F51" s="115"/>
    </row>
    <row r="52" spans="1:6" ht="12.75">
      <c r="A52" s="118"/>
      <c r="B52" s="118"/>
      <c r="C52" s="118"/>
      <c r="D52" s="115"/>
      <c r="E52" s="115"/>
      <c r="F52" s="115"/>
    </row>
    <row r="53" spans="1:6" ht="12.75">
      <c r="A53" s="118"/>
      <c r="B53" s="118"/>
      <c r="C53" s="118"/>
      <c r="D53" s="115"/>
      <c r="E53" s="115"/>
      <c r="F53" s="115"/>
    </row>
    <row r="54" spans="1:6" ht="12.75">
      <c r="A54" s="118"/>
      <c r="B54" s="118"/>
      <c r="C54" s="118"/>
      <c r="D54" s="115"/>
      <c r="E54" s="115"/>
      <c r="F54" s="115"/>
    </row>
    <row r="55" spans="1:6" ht="12.75">
      <c r="A55" s="118"/>
      <c r="B55" s="118"/>
      <c r="C55" s="118"/>
      <c r="D55" s="115"/>
      <c r="E55" s="115"/>
      <c r="F55" s="115"/>
    </row>
    <row r="56" spans="1:6" ht="12.75">
      <c r="A56" s="118"/>
      <c r="B56" s="118"/>
      <c r="C56" s="118"/>
      <c r="D56" s="115"/>
      <c r="E56" s="115"/>
      <c r="F56" s="115"/>
    </row>
    <row r="57" spans="1:6" ht="12.75">
      <c r="A57" s="118"/>
      <c r="B57" s="118"/>
      <c r="C57" s="118"/>
      <c r="D57" s="115"/>
      <c r="E57" s="115"/>
      <c r="F57" s="115"/>
    </row>
    <row r="58" spans="1:6" ht="12.75">
      <c r="A58" s="118"/>
      <c r="B58" s="118"/>
      <c r="C58" s="118"/>
      <c r="D58" s="115"/>
      <c r="E58" s="115"/>
      <c r="F58" s="115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F19" sqref="F19"/>
    </sheetView>
  </sheetViews>
  <sheetFormatPr defaultColWidth="8.00390625" defaultRowHeight="12.75"/>
  <cols>
    <col min="1" max="2" width="8.00390625" style="120" customWidth="1"/>
    <col min="3" max="3" width="9.00390625" style="120" customWidth="1"/>
    <col min="4" max="4" width="6.140625" style="120" customWidth="1"/>
    <col min="5" max="5" width="4.28125" style="120" customWidth="1"/>
    <col min="6" max="6" width="27.140625" style="120" customWidth="1"/>
    <col min="7" max="9" width="15.7109375" style="120" customWidth="1"/>
    <col min="10" max="16384" width="8.00390625" style="120" customWidth="1"/>
  </cols>
  <sheetData>
    <row r="1" spans="3:9" ht="15.75">
      <c r="C1" s="799" t="s">
        <v>585</v>
      </c>
      <c r="D1" s="799"/>
      <c r="E1" s="799"/>
      <c r="F1" s="799"/>
      <c r="G1" s="799"/>
      <c r="H1" s="799"/>
      <c r="I1" s="799"/>
    </row>
    <row r="2" spans="3:9" ht="36" customHeight="1">
      <c r="C2" s="799" t="s">
        <v>337</v>
      </c>
      <c r="D2" s="799"/>
      <c r="E2" s="799"/>
      <c r="F2" s="799"/>
      <c r="G2" s="799"/>
      <c r="H2" s="799"/>
      <c r="I2" s="799"/>
    </row>
    <row r="3" spans="9:10" ht="16.5" thickBot="1">
      <c r="I3" s="220" t="s">
        <v>192</v>
      </c>
      <c r="J3" s="121"/>
    </row>
    <row r="4" spans="3:9" ht="16.5" thickBot="1">
      <c r="C4" s="802" t="s">
        <v>1</v>
      </c>
      <c r="D4" s="803"/>
      <c r="E4" s="803"/>
      <c r="F4" s="804"/>
      <c r="G4" s="218" t="s">
        <v>279</v>
      </c>
      <c r="H4" s="218" t="s">
        <v>280</v>
      </c>
      <c r="I4" s="219" t="s">
        <v>189</v>
      </c>
    </row>
    <row r="5" spans="3:9" ht="15.75">
      <c r="C5" s="795" t="s">
        <v>28</v>
      </c>
      <c r="D5" s="796"/>
      <c r="E5" s="796"/>
      <c r="F5" s="796"/>
      <c r="G5" s="123">
        <v>2308727</v>
      </c>
      <c r="H5" s="123">
        <v>2671048</v>
      </c>
      <c r="I5" s="124">
        <f>SUM(G5:H5)</f>
        <v>4979775</v>
      </c>
    </row>
    <row r="6" spans="3:9" ht="15.75">
      <c r="C6" s="797" t="s">
        <v>278</v>
      </c>
      <c r="D6" s="798"/>
      <c r="E6" s="798"/>
      <c r="F6" s="798"/>
      <c r="G6" s="122">
        <v>2021975</v>
      </c>
      <c r="H6" s="122">
        <v>2746761</v>
      </c>
      <c r="I6" s="125">
        <f>SUM(G6:H6)</f>
        <v>4768736</v>
      </c>
    </row>
    <row r="7" spans="3:9" s="126" customFormat="1" ht="24" customHeight="1" thickBot="1">
      <c r="C7" s="805" t="s">
        <v>281</v>
      </c>
      <c r="D7" s="806"/>
      <c r="E7" s="806"/>
      <c r="F7" s="806"/>
      <c r="G7" s="127">
        <f>G5-G6</f>
        <v>286752</v>
      </c>
      <c r="H7" s="127">
        <f>H5-H6</f>
        <v>-75713</v>
      </c>
      <c r="I7" s="128">
        <f>I5-I6</f>
        <v>211039</v>
      </c>
    </row>
    <row r="8" spans="3:9" s="126" customFormat="1" ht="24" customHeight="1" thickBot="1">
      <c r="C8" s="807" t="s">
        <v>282</v>
      </c>
      <c r="D8" s="808"/>
      <c r="E8" s="808"/>
      <c r="F8" s="808"/>
      <c r="G8" s="129">
        <v>28444</v>
      </c>
      <c r="H8" s="129">
        <v>402415</v>
      </c>
      <c r="I8" s="130">
        <f aca="true" t="shared" si="0" ref="I8:I13">SUM(G8:H8)</f>
        <v>430859</v>
      </c>
    </row>
    <row r="9" spans="3:9" ht="15.75">
      <c r="C9" s="795" t="s">
        <v>283</v>
      </c>
      <c r="D9" s="796"/>
      <c r="E9" s="796"/>
      <c r="F9" s="796"/>
      <c r="G9" s="123"/>
      <c r="H9" s="123"/>
      <c r="I9" s="124">
        <f t="shared" si="0"/>
        <v>0</v>
      </c>
    </row>
    <row r="10" spans="3:9" ht="15.75">
      <c r="C10" s="797" t="s">
        <v>284</v>
      </c>
      <c r="D10" s="798"/>
      <c r="E10" s="798"/>
      <c r="F10" s="798"/>
      <c r="G10" s="122">
        <f>'2. ÖSSZES kiadások'!C54</f>
        <v>430568</v>
      </c>
      <c r="H10" s="122">
        <v>211330</v>
      </c>
      <c r="I10" s="125">
        <f t="shared" si="0"/>
        <v>641898</v>
      </c>
    </row>
    <row r="11" spans="3:9" s="126" customFormat="1" ht="24" customHeight="1" thickBot="1">
      <c r="C11" s="805" t="s">
        <v>285</v>
      </c>
      <c r="D11" s="806"/>
      <c r="E11" s="806"/>
      <c r="F11" s="806"/>
      <c r="G11" s="127">
        <f>G9-G10</f>
        <v>-430568</v>
      </c>
      <c r="H11" s="127">
        <f>H9-H10</f>
        <v>-211330</v>
      </c>
      <c r="I11" s="128">
        <f t="shared" si="0"/>
        <v>-641898</v>
      </c>
    </row>
    <row r="12" spans="3:9" ht="15.75">
      <c r="C12" s="795" t="s">
        <v>111</v>
      </c>
      <c r="D12" s="796"/>
      <c r="E12" s="796"/>
      <c r="F12" s="796"/>
      <c r="G12" s="123">
        <f>G6+G10</f>
        <v>2452543</v>
      </c>
      <c r="H12" s="123">
        <f>H6+H10</f>
        <v>2958091</v>
      </c>
      <c r="I12" s="124">
        <f t="shared" si="0"/>
        <v>5410634</v>
      </c>
    </row>
    <row r="13" spans="3:9" ht="16.5" thickBot="1">
      <c r="C13" s="800" t="s">
        <v>39</v>
      </c>
      <c r="D13" s="801"/>
      <c r="E13" s="801"/>
      <c r="F13" s="801"/>
      <c r="G13" s="131">
        <f>SUM(G5+G8+G9)</f>
        <v>2337171</v>
      </c>
      <c r="H13" s="131">
        <f>SUM(H5+H8+H9)</f>
        <v>3073463</v>
      </c>
      <c r="I13" s="132">
        <f t="shared" si="0"/>
        <v>5410634</v>
      </c>
    </row>
    <row r="14" spans="3:9" ht="15.75">
      <c r="C14" s="133"/>
      <c r="D14" s="133"/>
      <c r="E14" s="133"/>
      <c r="F14" s="133"/>
      <c r="G14" s="134"/>
      <c r="H14" s="134"/>
      <c r="I14" s="134"/>
    </row>
  </sheetData>
  <sheetProtection/>
  <mergeCells count="12"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  <mergeCell ref="C1:I1"/>
    <mergeCell ref="C2:I2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30" zoomScaleNormal="130" zoomScalePageLayoutView="0" workbookViewId="0" topLeftCell="A1">
      <selection activeCell="F19" sqref="F1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2.7109375" style="0" customWidth="1"/>
    <col min="4" max="4" width="14.7109375" style="0" customWidth="1"/>
    <col min="5" max="5" width="15.140625" style="0" customWidth="1"/>
    <col min="6" max="6" width="12.7109375" style="0" customWidth="1"/>
    <col min="7" max="7" width="13.8515625" style="32" customWidth="1"/>
  </cols>
  <sheetData>
    <row r="1" spans="1:4" ht="12.75">
      <c r="A1" s="809" t="s">
        <v>444</v>
      </c>
      <c r="B1" s="809"/>
      <c r="C1" s="809"/>
      <c r="D1" s="809"/>
    </row>
    <row r="2" spans="1:4" ht="12.75">
      <c r="A2" s="810" t="s">
        <v>586</v>
      </c>
      <c r="B2" s="810"/>
      <c r="C2" s="810"/>
      <c r="D2" s="810"/>
    </row>
    <row r="3" spans="1:4" ht="12.75">
      <c r="A3" s="811" t="s">
        <v>414</v>
      </c>
      <c r="B3" s="811"/>
      <c r="C3" s="811"/>
      <c r="D3" s="811"/>
    </row>
    <row r="4" spans="1:4" ht="24.75" customHeight="1">
      <c r="A4" s="812"/>
      <c r="B4" s="812"/>
      <c r="C4" s="812"/>
      <c r="D4" s="812"/>
    </row>
    <row r="5" spans="1:7" ht="12.75">
      <c r="A5" s="249"/>
      <c r="B5" s="249"/>
      <c r="C5" s="249"/>
      <c r="G5" s="249" t="s">
        <v>445</v>
      </c>
    </row>
    <row r="6" spans="1:7" s="390" customFormat="1" ht="47.25">
      <c r="A6" s="388" t="s">
        <v>374</v>
      </c>
      <c r="B6" s="388" t="s">
        <v>1</v>
      </c>
      <c r="C6" s="389" t="s">
        <v>415</v>
      </c>
      <c r="D6" s="388" t="s">
        <v>416</v>
      </c>
      <c r="E6" s="389" t="s">
        <v>417</v>
      </c>
      <c r="F6" s="389" t="s">
        <v>418</v>
      </c>
      <c r="G6" s="389" t="s">
        <v>419</v>
      </c>
    </row>
    <row r="7" spans="1:7" s="395" customFormat="1" ht="25.5">
      <c r="A7" s="391" t="s">
        <v>43</v>
      </c>
      <c r="B7" s="332" t="s">
        <v>398</v>
      </c>
      <c r="C7" s="392">
        <v>42355</v>
      </c>
      <c r="D7" s="333">
        <v>49830</v>
      </c>
      <c r="E7" s="393">
        <v>0</v>
      </c>
      <c r="F7" s="394">
        <v>0</v>
      </c>
      <c r="G7" s="333">
        <f>D7-(C7+E7+F7)</f>
        <v>7475</v>
      </c>
    </row>
    <row r="8" spans="1:7" ht="12.75">
      <c r="A8" s="391" t="s">
        <v>56</v>
      </c>
      <c r="B8" s="396" t="s">
        <v>420</v>
      </c>
      <c r="C8" s="310">
        <v>234306</v>
      </c>
      <c r="D8" s="310">
        <v>241159</v>
      </c>
      <c r="E8" s="310">
        <v>0</v>
      </c>
      <c r="F8" s="397">
        <v>2139</v>
      </c>
      <c r="G8" s="333">
        <f>D8-(C8+E8+F8)</f>
        <v>4714</v>
      </c>
    </row>
    <row r="9" spans="1:7" ht="38.25">
      <c r="A9" s="813" t="s">
        <v>79</v>
      </c>
      <c r="B9" s="396" t="s">
        <v>387</v>
      </c>
      <c r="C9" s="310"/>
      <c r="D9" s="310"/>
      <c r="E9" s="310"/>
      <c r="F9" s="397"/>
      <c r="G9" s="333"/>
    </row>
    <row r="10" spans="1:9" ht="12.75">
      <c r="A10" s="814"/>
      <c r="B10" s="396" t="s">
        <v>421</v>
      </c>
      <c r="C10" s="310">
        <f>(D10-E10)*0.84270738</f>
        <v>311632.52557488193</v>
      </c>
      <c r="D10" s="310">
        <v>469645</v>
      </c>
      <c r="E10" s="310">
        <f>D10/1.27*0.27</f>
        <v>99845.78740157481</v>
      </c>
      <c r="F10" s="397">
        <v>0</v>
      </c>
      <c r="G10" s="333">
        <v>14267</v>
      </c>
      <c r="H10" s="17"/>
      <c r="I10" s="17"/>
    </row>
    <row r="11" spans="1:9" ht="12.75">
      <c r="A11" s="814"/>
      <c r="B11" s="396" t="s">
        <v>422</v>
      </c>
      <c r="C11" s="310">
        <f>(D11-E11)*0.84270738</f>
        <v>488430.54325152753</v>
      </c>
      <c r="D11" s="310">
        <v>736088</v>
      </c>
      <c r="E11" s="310">
        <f>D11/1.27*0.27</f>
        <v>156491.1496062992</v>
      </c>
      <c r="F11" s="397">
        <v>0</v>
      </c>
      <c r="G11" s="333">
        <v>30466</v>
      </c>
      <c r="H11" s="17"/>
      <c r="I11" s="17"/>
    </row>
    <row r="12" spans="1:9" ht="12.75">
      <c r="A12" s="815"/>
      <c r="B12" s="396" t="s">
        <v>423</v>
      </c>
      <c r="C12" s="310">
        <f>(D12-E12)*0.84270738</f>
        <v>441881.9090669764</v>
      </c>
      <c r="D12" s="310">
        <v>665937</v>
      </c>
      <c r="E12" s="310">
        <f>D12/1.27*0.27</f>
        <v>141577.15748031499</v>
      </c>
      <c r="F12" s="397">
        <v>0</v>
      </c>
      <c r="G12" s="333">
        <v>27991</v>
      </c>
      <c r="H12" s="17"/>
      <c r="I12" s="17"/>
    </row>
    <row r="13" spans="1:7" ht="25.5">
      <c r="A13" s="398" t="s">
        <v>80</v>
      </c>
      <c r="B13" s="334" t="s">
        <v>575</v>
      </c>
      <c r="C13" s="310">
        <v>251609</v>
      </c>
      <c r="D13" s="310">
        <v>296011</v>
      </c>
      <c r="E13" s="310">
        <v>0</v>
      </c>
      <c r="F13" s="397">
        <v>0</v>
      </c>
      <c r="G13" s="333">
        <f>D13-(C13+E13+F13)</f>
        <v>44402</v>
      </c>
    </row>
    <row r="14" spans="1:7" ht="25.5">
      <c r="A14" s="398" t="s">
        <v>81</v>
      </c>
      <c r="B14" s="364" t="s">
        <v>407</v>
      </c>
      <c r="C14" s="310">
        <v>187620</v>
      </c>
      <c r="D14" s="310">
        <v>220730</v>
      </c>
      <c r="E14" s="310">
        <v>0</v>
      </c>
      <c r="F14" s="397">
        <v>0</v>
      </c>
      <c r="G14" s="333">
        <f>D14-(C14+E14+F14)</f>
        <v>33110</v>
      </c>
    </row>
    <row r="15" spans="1:7" s="380" customFormat="1" ht="15.75">
      <c r="A15" s="399"/>
      <c r="B15" s="400" t="s">
        <v>91</v>
      </c>
      <c r="C15" s="401">
        <f>SUM(C7:C14)</f>
        <v>1957834.977893386</v>
      </c>
      <c r="D15" s="401">
        <f>SUM(D7:D14)</f>
        <v>2679400</v>
      </c>
      <c r="E15" s="401">
        <f>SUM(E7:E14)</f>
        <v>397914.094488189</v>
      </c>
      <c r="F15" s="401">
        <f>SUM(F7:F14)</f>
        <v>2139</v>
      </c>
      <c r="G15" s="401">
        <f>SUM(G7:G14)</f>
        <v>162425</v>
      </c>
    </row>
    <row r="16" ht="13.5" thickBot="1"/>
    <row r="17" spans="2:5" ht="32.25" thickBot="1">
      <c r="B17" s="402" t="s">
        <v>424</v>
      </c>
      <c r="C17" s="403" t="s">
        <v>425</v>
      </c>
      <c r="D17" s="53"/>
      <c r="E17" s="53"/>
    </row>
    <row r="18" spans="2:5" ht="15.75">
      <c r="B18" s="404" t="s">
        <v>421</v>
      </c>
      <c r="C18" s="405">
        <f>G15-C19-C20</f>
        <v>103968</v>
      </c>
      <c r="D18" s="53"/>
      <c r="E18" s="53"/>
    </row>
    <row r="19" spans="2:5" ht="15.75">
      <c r="B19" s="404" t="s">
        <v>422</v>
      </c>
      <c r="C19" s="406">
        <f>G11</f>
        <v>30466</v>
      </c>
      <c r="D19" s="53"/>
      <c r="E19" s="53"/>
    </row>
    <row r="20" spans="2:5" ht="16.5" thickBot="1">
      <c r="B20" s="407" t="s">
        <v>423</v>
      </c>
      <c r="C20" s="406">
        <f>G12</f>
        <v>27991</v>
      </c>
      <c r="D20" s="53"/>
      <c r="E20" s="53"/>
    </row>
    <row r="21" spans="2:3" s="410" customFormat="1" ht="16.5" thickBot="1">
      <c r="B21" s="408" t="s">
        <v>91</v>
      </c>
      <c r="C21" s="409">
        <f>SUM(C18:C20)</f>
        <v>162425</v>
      </c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57421875" style="0" customWidth="1"/>
    <col min="2" max="2" width="20.140625" style="0" customWidth="1"/>
    <col min="3" max="3" width="60.8515625" style="0" customWidth="1"/>
    <col min="4" max="4" width="11.140625" style="0" customWidth="1"/>
    <col min="5" max="5" width="7.421875" style="0" customWidth="1"/>
  </cols>
  <sheetData>
    <row r="1" spans="2:5" ht="12.75">
      <c r="B1" s="818"/>
      <c r="C1" s="818"/>
      <c r="D1" s="818"/>
      <c r="E1" s="818"/>
    </row>
    <row r="2" spans="2:5" ht="12.75">
      <c r="B2" s="763" t="s">
        <v>587</v>
      </c>
      <c r="C2" s="763"/>
      <c r="D2" s="763"/>
      <c r="E2" s="763"/>
    </row>
    <row r="3" spans="2:5" ht="12.75">
      <c r="B3" s="819" t="s">
        <v>338</v>
      </c>
      <c r="C3" s="820"/>
      <c r="D3" s="820"/>
      <c r="E3" s="820"/>
    </row>
    <row r="4" spans="2:5" ht="12.75">
      <c r="B4" s="58"/>
      <c r="C4" s="59"/>
      <c r="D4" s="59"/>
      <c r="E4" s="59"/>
    </row>
    <row r="5" spans="2:5" ht="13.5" thickBot="1">
      <c r="B5" s="58"/>
      <c r="C5" s="59"/>
      <c r="D5" s="60"/>
      <c r="E5" s="61" t="s">
        <v>192</v>
      </c>
    </row>
    <row r="6" spans="1:5" ht="13.5" thickTop="1">
      <c r="A6" s="821" t="s">
        <v>0</v>
      </c>
      <c r="B6" s="823" t="s">
        <v>1</v>
      </c>
      <c r="C6" s="823" t="s">
        <v>193</v>
      </c>
      <c r="D6" s="823" t="s">
        <v>194</v>
      </c>
      <c r="E6" s="825"/>
    </row>
    <row r="7" spans="1:5" ht="12.75">
      <c r="A7" s="822"/>
      <c r="B7" s="824"/>
      <c r="C7" s="824"/>
      <c r="D7" s="824"/>
      <c r="E7" s="826"/>
    </row>
    <row r="8" spans="1:5" ht="25.5" customHeight="1">
      <c r="A8" s="62" t="s">
        <v>43</v>
      </c>
      <c r="B8" s="63" t="s">
        <v>195</v>
      </c>
      <c r="C8" s="64" t="s">
        <v>196</v>
      </c>
      <c r="D8" s="208"/>
      <c r="E8" s="209">
        <v>500</v>
      </c>
    </row>
    <row r="9" spans="1:6" ht="12.75">
      <c r="A9" s="62" t="s">
        <v>56</v>
      </c>
      <c r="B9" s="63" t="s">
        <v>297</v>
      </c>
      <c r="C9" s="64"/>
      <c r="D9" s="208"/>
      <c r="E9" s="209">
        <f>SUM(E10:E20)</f>
        <v>198493</v>
      </c>
      <c r="F9" s="17"/>
    </row>
    <row r="10" spans="1:5" ht="12.75">
      <c r="A10" s="62"/>
      <c r="B10" s="63"/>
      <c r="C10" s="65" t="s">
        <v>290</v>
      </c>
      <c r="D10" s="66"/>
      <c r="E10" s="67">
        <v>55</v>
      </c>
    </row>
    <row r="11" spans="1:5" ht="15" customHeight="1">
      <c r="A11" s="62"/>
      <c r="B11" s="63"/>
      <c r="C11" s="65" t="s">
        <v>296</v>
      </c>
      <c r="D11" s="66"/>
      <c r="E11" s="67">
        <v>5000</v>
      </c>
    </row>
    <row r="12" spans="1:5" ht="12.75" customHeight="1">
      <c r="A12" s="62"/>
      <c r="B12" s="63"/>
      <c r="C12" s="65" t="s">
        <v>197</v>
      </c>
      <c r="D12" s="66"/>
      <c r="E12" s="67">
        <v>1000</v>
      </c>
    </row>
    <row r="13" spans="1:5" ht="12.75">
      <c r="A13" s="62"/>
      <c r="B13" s="63"/>
      <c r="C13" s="65" t="s">
        <v>198</v>
      </c>
      <c r="D13" s="66"/>
      <c r="E13" s="67">
        <v>108202</v>
      </c>
    </row>
    <row r="14" spans="1:5" ht="12.75">
      <c r="A14" s="62"/>
      <c r="B14" s="63"/>
      <c r="C14" s="65" t="s">
        <v>369</v>
      </c>
      <c r="D14" s="66"/>
      <c r="E14" s="67">
        <v>8032</v>
      </c>
    </row>
    <row r="15" spans="1:5" ht="12.75">
      <c r="A15" s="62"/>
      <c r="B15" s="63"/>
      <c r="C15" s="65" t="s">
        <v>373</v>
      </c>
      <c r="D15" s="66"/>
      <c r="E15" s="67">
        <v>7090</v>
      </c>
    </row>
    <row r="16" spans="1:5" ht="12.75">
      <c r="A16" s="62"/>
      <c r="B16" s="63"/>
      <c r="C16" s="65" t="s">
        <v>371</v>
      </c>
      <c r="D16" s="66"/>
      <c r="E16" s="67">
        <v>46000</v>
      </c>
    </row>
    <row r="17" spans="1:5" ht="12.75">
      <c r="A17" s="62"/>
      <c r="B17" s="63"/>
      <c r="C17" s="65" t="s">
        <v>199</v>
      </c>
      <c r="D17" s="66"/>
      <c r="E17" s="67">
        <v>1500</v>
      </c>
    </row>
    <row r="18" spans="1:5" ht="12.75">
      <c r="A18" s="62"/>
      <c r="B18" s="63"/>
      <c r="C18" s="65" t="s">
        <v>200</v>
      </c>
      <c r="D18" s="66"/>
      <c r="E18" s="67">
        <v>600</v>
      </c>
    </row>
    <row r="19" spans="1:5" ht="15" customHeight="1">
      <c r="A19" s="519"/>
      <c r="B19" s="228"/>
      <c r="C19" s="72" t="s">
        <v>370</v>
      </c>
      <c r="D19" s="53"/>
      <c r="E19" s="68">
        <v>17014</v>
      </c>
    </row>
    <row r="20" spans="1:5" ht="15" customHeight="1">
      <c r="A20" s="519"/>
      <c r="B20" s="228"/>
      <c r="C20" s="628" t="s">
        <v>372</v>
      </c>
      <c r="D20" s="629"/>
      <c r="E20" s="630">
        <v>4000</v>
      </c>
    </row>
    <row r="21" spans="1:5" ht="21" customHeight="1" thickBot="1">
      <c r="A21" s="643"/>
      <c r="B21" s="644" t="s">
        <v>201</v>
      </c>
      <c r="C21" s="644"/>
      <c r="D21" s="816">
        <f>E8+E9</f>
        <v>198993</v>
      </c>
      <c r="E21" s="817"/>
    </row>
    <row r="22" ht="13.5" thickTop="1"/>
    <row r="29" ht="12.75">
      <c r="D29" s="149"/>
    </row>
    <row r="33" ht="3" customHeight="1"/>
    <row r="34" ht="12.75" hidden="1"/>
    <row r="35" ht="12.75" hidden="1">
      <c r="D35" s="17"/>
    </row>
    <row r="36" ht="12.75" hidden="1"/>
    <row r="37" ht="12.75" hidden="1"/>
    <row r="38" ht="12.75" hidden="1"/>
    <row r="39" spans="2:4" ht="12.75" hidden="1">
      <c r="B39" s="69"/>
      <c r="C39" s="55"/>
      <c r="D39" s="53"/>
    </row>
    <row r="40" spans="2:4" ht="12.75">
      <c r="B40" s="51"/>
      <c r="C40" s="55"/>
      <c r="D40" s="52"/>
    </row>
    <row r="41" spans="2:4" ht="12.75">
      <c r="B41" s="51"/>
      <c r="C41" s="55"/>
      <c r="D41" s="52"/>
    </row>
    <row r="42" spans="2:4" ht="12.75">
      <c r="B42" s="70"/>
      <c r="C42" s="55"/>
      <c r="D42" s="18"/>
    </row>
    <row r="44" ht="12.75">
      <c r="D44" s="71"/>
    </row>
  </sheetData>
  <sheetProtection/>
  <mergeCells count="8">
    <mergeCell ref="A6:A7"/>
    <mergeCell ref="B6:B7"/>
    <mergeCell ref="C6:C7"/>
    <mergeCell ref="D6:E7"/>
    <mergeCell ref="D21:E21"/>
    <mergeCell ref="B1:E1"/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Z31"/>
  <sheetViews>
    <sheetView zoomScalePageLayoutView="0" workbookViewId="0" topLeftCell="A1">
      <selection activeCell="F19" sqref="F19"/>
    </sheetView>
  </sheetViews>
  <sheetFormatPr defaultColWidth="8.00390625" defaultRowHeight="12.75"/>
  <cols>
    <col min="1" max="1" width="3.57421875" style="416" customWidth="1"/>
    <col min="2" max="2" width="23.00390625" style="415" customWidth="1"/>
    <col min="3" max="4" width="6.7109375" style="415" customWidth="1"/>
    <col min="5" max="5" width="6.8515625" style="415" customWidth="1"/>
    <col min="6" max="6" width="6.7109375" style="415" customWidth="1"/>
    <col min="7" max="8" width="7.7109375" style="415" customWidth="1"/>
    <col min="9" max="9" width="11.140625" style="415" customWidth="1"/>
    <col min="10" max="10" width="7.7109375" style="415" customWidth="1"/>
    <col min="11" max="11" width="9.140625" style="415" customWidth="1"/>
    <col min="12" max="12" width="7.140625" style="415" customWidth="1"/>
    <col min="13" max="13" width="8.7109375" style="415" customWidth="1"/>
    <col min="14" max="15" width="8.00390625" style="415" customWidth="1"/>
    <col min="16" max="16384" width="8.00390625" style="415" customWidth="1"/>
  </cols>
  <sheetData>
    <row r="1" spans="1:15" ht="12.75">
      <c r="A1" s="763" t="s">
        <v>588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1:15" ht="12.75">
      <c r="A2" s="827" t="s">
        <v>427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</row>
    <row r="3" spans="1:16" ht="12.75">
      <c r="A3" s="829" t="s">
        <v>428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417"/>
    </row>
    <row r="4" spans="1:16" ht="13.5" thickBot="1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 t="s">
        <v>192</v>
      </c>
      <c r="P4" s="417"/>
    </row>
    <row r="5" spans="1:15" s="423" customFormat="1" ht="12.75" customHeight="1">
      <c r="A5" s="831" t="s">
        <v>429</v>
      </c>
      <c r="B5" s="420" t="s">
        <v>430</v>
      </c>
      <c r="C5" s="421" t="s">
        <v>431</v>
      </c>
      <c r="D5" s="647"/>
      <c r="E5" s="648"/>
      <c r="F5" s="648"/>
      <c r="G5" s="648"/>
      <c r="H5" s="648"/>
      <c r="I5" s="648"/>
      <c r="J5" s="648"/>
      <c r="K5" s="648"/>
      <c r="L5" s="648"/>
      <c r="M5" s="422"/>
      <c r="N5" s="422"/>
      <c r="O5" s="649"/>
    </row>
    <row r="6" spans="1:15" s="426" customFormat="1" ht="15" customHeight="1" thickBot="1">
      <c r="A6" s="832"/>
      <c r="B6" s="650" t="s">
        <v>432</v>
      </c>
      <c r="C6" s="651" t="s">
        <v>433</v>
      </c>
      <c r="D6" s="652">
        <v>2013</v>
      </c>
      <c r="E6" s="652">
        <v>2014</v>
      </c>
      <c r="F6" s="652">
        <v>2015</v>
      </c>
      <c r="G6" s="652">
        <v>2016</v>
      </c>
      <c r="H6" s="652">
        <v>2017</v>
      </c>
      <c r="I6" s="652">
        <v>2018</v>
      </c>
      <c r="J6" s="652">
        <v>2019</v>
      </c>
      <c r="K6" s="652">
        <v>2020</v>
      </c>
      <c r="L6" s="424">
        <v>2021</v>
      </c>
      <c r="M6" s="424">
        <v>2022</v>
      </c>
      <c r="N6" s="425">
        <v>2023</v>
      </c>
      <c r="O6" s="425">
        <v>2024</v>
      </c>
    </row>
    <row r="7" spans="1:26" ht="27" customHeight="1" thickBot="1">
      <c r="A7" s="658"/>
      <c r="B7" s="659" t="s">
        <v>591</v>
      </c>
      <c r="C7" s="427"/>
      <c r="D7" s="428" t="s">
        <v>434</v>
      </c>
      <c r="E7" s="428" t="s">
        <v>434</v>
      </c>
      <c r="F7" s="428" t="s">
        <v>434</v>
      </c>
      <c r="G7" s="428" t="s">
        <v>434</v>
      </c>
      <c r="H7" s="428" t="s">
        <v>434</v>
      </c>
      <c r="I7" s="428" t="s">
        <v>434</v>
      </c>
      <c r="J7" s="428" t="s">
        <v>434</v>
      </c>
      <c r="K7" s="428" t="s">
        <v>434</v>
      </c>
      <c r="L7" s="428" t="s">
        <v>434</v>
      </c>
      <c r="M7" s="428" t="s">
        <v>434</v>
      </c>
      <c r="N7" s="428" t="s">
        <v>434</v>
      </c>
      <c r="O7" s="429" t="s">
        <v>434</v>
      </c>
      <c r="Q7" s="417"/>
      <c r="R7" s="417"/>
      <c r="U7" s="417"/>
      <c r="V7" s="417"/>
      <c r="Y7" s="417"/>
      <c r="Z7" s="417"/>
    </row>
    <row r="8" spans="1:15" ht="18" customHeight="1">
      <c r="A8" s="660" t="s">
        <v>43</v>
      </c>
      <c r="B8" s="661" t="s">
        <v>592</v>
      </c>
      <c r="C8" s="430">
        <v>2012</v>
      </c>
      <c r="D8" s="431">
        <v>13487</v>
      </c>
      <c r="E8" s="431">
        <v>0</v>
      </c>
      <c r="F8" s="432"/>
      <c r="G8" s="431"/>
      <c r="H8" s="433"/>
      <c r="I8" s="433"/>
      <c r="J8" s="433"/>
      <c r="K8" s="433"/>
      <c r="L8" s="433"/>
      <c r="M8" s="433"/>
      <c r="N8" s="434"/>
      <c r="O8" s="435"/>
    </row>
    <row r="9" spans="1:15" ht="18" customHeight="1">
      <c r="A9" s="660">
        <v>2</v>
      </c>
      <c r="B9" s="661" t="s">
        <v>593</v>
      </c>
      <c r="C9" s="430">
        <v>2006</v>
      </c>
      <c r="D9" s="433">
        <v>322</v>
      </c>
      <c r="E9" s="433"/>
      <c r="F9" s="662"/>
      <c r="G9" s="433"/>
      <c r="H9" s="433"/>
      <c r="I9" s="433"/>
      <c r="J9" s="433"/>
      <c r="K9" s="433"/>
      <c r="L9" s="433"/>
      <c r="M9" s="433"/>
      <c r="N9" s="434"/>
      <c r="O9" s="435"/>
    </row>
    <row r="10" spans="1:15" ht="18" customHeight="1" hidden="1">
      <c r="A10" s="660">
        <v>3</v>
      </c>
      <c r="B10" s="661"/>
      <c r="C10" s="430"/>
      <c r="D10" s="433"/>
      <c r="E10" s="433"/>
      <c r="F10" s="662"/>
      <c r="G10" s="433"/>
      <c r="H10" s="433"/>
      <c r="I10" s="433"/>
      <c r="J10" s="433"/>
      <c r="K10" s="433"/>
      <c r="L10" s="433"/>
      <c r="M10" s="433"/>
      <c r="N10" s="434"/>
      <c r="O10" s="435"/>
    </row>
    <row r="11" spans="1:15" ht="18" customHeight="1">
      <c r="A11" s="660">
        <v>4</v>
      </c>
      <c r="B11" s="661" t="s">
        <v>570</v>
      </c>
      <c r="C11" s="430">
        <v>2003</v>
      </c>
      <c r="D11" s="436">
        <v>0</v>
      </c>
      <c r="E11" s="436">
        <v>6480</v>
      </c>
      <c r="F11" s="437">
        <v>8100</v>
      </c>
      <c r="G11" s="436"/>
      <c r="H11" s="436"/>
      <c r="I11" s="436"/>
      <c r="J11" s="436"/>
      <c r="K11" s="436"/>
      <c r="L11" s="436"/>
      <c r="M11" s="436"/>
      <c r="N11" s="438"/>
      <c r="O11" s="439"/>
    </row>
    <row r="12" spans="1:15" ht="18" customHeight="1">
      <c r="A12" s="653">
        <v>5</v>
      </c>
      <c r="B12" s="441" t="s">
        <v>435</v>
      </c>
      <c r="C12" s="442">
        <v>2009</v>
      </c>
      <c r="D12" s="436">
        <v>18824</v>
      </c>
      <c r="E12" s="436">
        <v>18823</v>
      </c>
      <c r="F12" s="437"/>
      <c r="G12" s="436"/>
      <c r="H12" s="443"/>
      <c r="I12" s="443"/>
      <c r="J12" s="436"/>
      <c r="K12" s="443"/>
      <c r="L12" s="443"/>
      <c r="M12" s="436"/>
      <c r="N12" s="438"/>
      <c r="O12" s="444"/>
    </row>
    <row r="13" spans="1:15" ht="18" customHeight="1" hidden="1">
      <c r="A13" s="653">
        <v>6</v>
      </c>
      <c r="B13" s="441" t="s">
        <v>435</v>
      </c>
      <c r="C13" s="442">
        <v>2007</v>
      </c>
      <c r="D13" s="436"/>
      <c r="E13" s="436"/>
      <c r="F13" s="437"/>
      <c r="G13" s="436"/>
      <c r="H13" s="443"/>
      <c r="I13" s="443"/>
      <c r="J13" s="436"/>
      <c r="K13" s="443"/>
      <c r="L13" s="443"/>
      <c r="M13" s="436"/>
      <c r="N13" s="438"/>
      <c r="O13" s="444"/>
    </row>
    <row r="14" spans="1:15" ht="18" customHeight="1">
      <c r="A14" s="653">
        <v>6</v>
      </c>
      <c r="B14" s="441" t="s">
        <v>436</v>
      </c>
      <c r="C14" s="442">
        <v>2007</v>
      </c>
      <c r="D14" s="436">
        <v>26693</v>
      </c>
      <c r="E14" s="436">
        <v>22527</v>
      </c>
      <c r="F14" s="436">
        <v>22527</v>
      </c>
      <c r="G14" s="436">
        <v>22527</v>
      </c>
      <c r="H14" s="436">
        <v>22527</v>
      </c>
      <c r="I14" s="436">
        <v>22527</v>
      </c>
      <c r="J14" s="436">
        <v>22527</v>
      </c>
      <c r="K14" s="436">
        <v>22527</v>
      </c>
      <c r="L14" s="436">
        <v>22527</v>
      </c>
      <c r="M14" s="436">
        <v>22527</v>
      </c>
      <c r="N14" s="436">
        <v>22527</v>
      </c>
      <c r="O14" s="439">
        <v>22527</v>
      </c>
    </row>
    <row r="15" spans="1:15" ht="18" customHeight="1">
      <c r="A15" s="653">
        <v>7</v>
      </c>
      <c r="B15" s="440" t="s">
        <v>437</v>
      </c>
      <c r="C15" s="430">
        <v>2007</v>
      </c>
      <c r="D15" s="436">
        <v>25406</v>
      </c>
      <c r="E15" s="436">
        <v>16483</v>
      </c>
      <c r="F15" s="437">
        <v>16483</v>
      </c>
      <c r="G15" s="436">
        <v>16483</v>
      </c>
      <c r="H15" s="436">
        <v>16483</v>
      </c>
      <c r="I15" s="436">
        <v>16483</v>
      </c>
      <c r="J15" s="436">
        <v>16483</v>
      </c>
      <c r="K15" s="436">
        <v>16483</v>
      </c>
      <c r="L15" s="436">
        <v>164183</v>
      </c>
      <c r="M15" s="436">
        <v>16483</v>
      </c>
      <c r="N15" s="438">
        <v>16483</v>
      </c>
      <c r="O15" s="439">
        <v>16483</v>
      </c>
    </row>
    <row r="16" spans="1:15" ht="18" customHeight="1" thickBot="1">
      <c r="A16" s="653">
        <v>8</v>
      </c>
      <c r="B16" s="440" t="s">
        <v>438</v>
      </c>
      <c r="C16" s="430">
        <v>2009</v>
      </c>
      <c r="D16" s="436">
        <v>50584</v>
      </c>
      <c r="E16" s="436">
        <v>32672</v>
      </c>
      <c r="F16" s="437">
        <v>32672</v>
      </c>
      <c r="G16" s="436">
        <v>32672</v>
      </c>
      <c r="H16" s="436">
        <v>32672</v>
      </c>
      <c r="I16" s="436">
        <v>32672</v>
      </c>
      <c r="J16" s="436">
        <v>32672</v>
      </c>
      <c r="K16" s="436">
        <v>32672</v>
      </c>
      <c r="L16" s="436">
        <v>32672</v>
      </c>
      <c r="M16" s="436">
        <v>32672</v>
      </c>
      <c r="N16" s="438">
        <v>32672</v>
      </c>
      <c r="O16" s="439">
        <v>32672</v>
      </c>
    </row>
    <row r="17" spans="1:15" ht="17.25" customHeight="1" thickBot="1">
      <c r="A17" s="663"/>
      <c r="B17" s="445" t="s">
        <v>439</v>
      </c>
      <c r="C17" s="446"/>
      <c r="D17" s="447">
        <v>135316</v>
      </c>
      <c r="E17" s="447">
        <v>96985</v>
      </c>
      <c r="F17" s="447">
        <v>79782</v>
      </c>
      <c r="G17" s="447">
        <v>71682</v>
      </c>
      <c r="H17" s="447">
        <v>71682</v>
      </c>
      <c r="I17" s="447">
        <v>71682</v>
      </c>
      <c r="J17" s="447">
        <v>71682</v>
      </c>
      <c r="K17" s="447">
        <v>71682</v>
      </c>
      <c r="L17" s="447">
        <v>71682</v>
      </c>
      <c r="M17" s="447">
        <v>71682</v>
      </c>
      <c r="N17" s="447">
        <v>71682</v>
      </c>
      <c r="O17" s="448">
        <v>71682</v>
      </c>
    </row>
    <row r="18" spans="1:15" ht="17.25" customHeight="1">
      <c r="A18" s="654"/>
      <c r="B18" s="655" t="s">
        <v>571</v>
      </c>
      <c r="C18" s="664">
        <v>2013</v>
      </c>
      <c r="D18" s="656">
        <v>162395</v>
      </c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</row>
    <row r="19" spans="1:15" ht="17.25" customHeight="1">
      <c r="A19" s="654"/>
      <c r="B19" s="655"/>
      <c r="C19" s="664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</row>
    <row r="20" ht="13.5" thickBot="1"/>
    <row r="21" spans="2:10" ht="14.25">
      <c r="B21" s="420" t="s">
        <v>430</v>
      </c>
      <c r="C21" s="421" t="s">
        <v>431</v>
      </c>
      <c r="D21" s="647"/>
      <c r="E21" s="648"/>
      <c r="F21" s="648"/>
      <c r="G21" s="648"/>
      <c r="H21" s="648"/>
      <c r="I21" s="449"/>
      <c r="J21" s="417"/>
    </row>
    <row r="22" spans="2:10" ht="16.5" thickBot="1">
      <c r="B22" s="650" t="s">
        <v>432</v>
      </c>
      <c r="C22" s="651" t="s">
        <v>433</v>
      </c>
      <c r="D22" s="652">
        <v>2025</v>
      </c>
      <c r="E22" s="652">
        <v>2026</v>
      </c>
      <c r="F22" s="652">
        <v>2027</v>
      </c>
      <c r="G22" s="652">
        <v>2028</v>
      </c>
      <c r="H22" s="665">
        <v>2029</v>
      </c>
      <c r="I22" s="666" t="s">
        <v>189</v>
      </c>
      <c r="J22" s="450"/>
    </row>
    <row r="23" spans="2:10" ht="26.25" thickBot="1">
      <c r="B23" s="659" t="s">
        <v>591</v>
      </c>
      <c r="C23" s="427"/>
      <c r="D23" s="428" t="s">
        <v>434</v>
      </c>
      <c r="E23" s="428" t="s">
        <v>434</v>
      </c>
      <c r="F23" s="428" t="s">
        <v>434</v>
      </c>
      <c r="G23" s="428" t="s">
        <v>434</v>
      </c>
      <c r="H23" s="667" t="s">
        <v>434</v>
      </c>
      <c r="I23" s="657" t="s">
        <v>434</v>
      </c>
      <c r="J23" s="451"/>
    </row>
    <row r="24" spans="2:10" ht="15">
      <c r="B24" s="661" t="s">
        <v>592</v>
      </c>
      <c r="C24" s="430">
        <v>2011</v>
      </c>
      <c r="D24" s="433"/>
      <c r="E24" s="433"/>
      <c r="F24" s="433"/>
      <c r="G24" s="433"/>
      <c r="H24" s="434"/>
      <c r="I24" s="435">
        <v>13487</v>
      </c>
      <c r="J24" s="452"/>
    </row>
    <row r="25" spans="2:10" ht="15">
      <c r="B25" s="661" t="s">
        <v>593</v>
      </c>
      <c r="C25" s="430"/>
      <c r="D25" s="433"/>
      <c r="E25" s="433"/>
      <c r="F25" s="433"/>
      <c r="G25" s="433"/>
      <c r="H25" s="434"/>
      <c r="I25" s="435">
        <v>322</v>
      </c>
      <c r="J25" s="452"/>
    </row>
    <row r="26" spans="2:10" ht="15">
      <c r="B26" s="661" t="s">
        <v>570</v>
      </c>
      <c r="C26" s="430">
        <v>2003</v>
      </c>
      <c r="D26" s="436"/>
      <c r="E26" s="436"/>
      <c r="F26" s="436"/>
      <c r="G26" s="436"/>
      <c r="H26" s="438"/>
      <c r="I26" s="439">
        <v>14580</v>
      </c>
      <c r="J26" s="452"/>
    </row>
    <row r="27" spans="2:10" ht="15">
      <c r="B27" s="440" t="s">
        <v>435</v>
      </c>
      <c r="C27" s="430">
        <v>2007</v>
      </c>
      <c r="D27" s="436"/>
      <c r="E27" s="436"/>
      <c r="F27" s="436"/>
      <c r="G27" s="436"/>
      <c r="H27" s="438"/>
      <c r="I27" s="439">
        <v>37647</v>
      </c>
      <c r="J27" s="452"/>
    </row>
    <row r="28" spans="2:10" ht="15">
      <c r="B28" s="441" t="s">
        <v>436</v>
      </c>
      <c r="C28" s="442">
        <v>2007</v>
      </c>
      <c r="D28" s="436">
        <v>22527</v>
      </c>
      <c r="E28" s="436">
        <v>22527</v>
      </c>
      <c r="F28" s="436">
        <v>22522</v>
      </c>
      <c r="G28" s="443"/>
      <c r="H28" s="668"/>
      <c r="I28" s="439">
        <v>319539</v>
      </c>
      <c r="J28" s="452"/>
    </row>
    <row r="29" spans="2:10" ht="15">
      <c r="B29" s="440" t="s">
        <v>437</v>
      </c>
      <c r="C29" s="430">
        <v>2007</v>
      </c>
      <c r="D29" s="436">
        <v>16483</v>
      </c>
      <c r="E29" s="436">
        <v>16483</v>
      </c>
      <c r="F29" s="436">
        <v>16478</v>
      </c>
      <c r="G29" s="436"/>
      <c r="H29" s="438"/>
      <c r="I29" s="439">
        <v>239680</v>
      </c>
      <c r="J29" s="452"/>
    </row>
    <row r="30" spans="2:10" ht="15">
      <c r="B30" s="440" t="s">
        <v>438</v>
      </c>
      <c r="C30" s="430">
        <v>2009</v>
      </c>
      <c r="D30" s="436">
        <v>32672</v>
      </c>
      <c r="E30" s="436">
        <v>32672</v>
      </c>
      <c r="F30" s="436">
        <v>32672</v>
      </c>
      <c r="G30" s="436">
        <v>32672</v>
      </c>
      <c r="H30" s="438">
        <v>16330</v>
      </c>
      <c r="I30" s="439">
        <v>524322</v>
      </c>
      <c r="J30" s="452"/>
    </row>
    <row r="31" spans="2:10" ht="15" thickBot="1">
      <c r="B31" s="445" t="s">
        <v>439</v>
      </c>
      <c r="C31" s="446"/>
      <c r="D31" s="453">
        <f>SUM(D24:D30)</f>
        <v>71682</v>
      </c>
      <c r="E31" s="453">
        <f>SUM(E24:E30)</f>
        <v>71682</v>
      </c>
      <c r="F31" s="453">
        <v>71682</v>
      </c>
      <c r="G31" s="453">
        <f>SUM(G24:G30)</f>
        <v>32672</v>
      </c>
      <c r="H31" s="669">
        <f>SUM(H24:H30)</f>
        <v>16330</v>
      </c>
      <c r="I31" s="454">
        <f>SUM(I24:I30)</f>
        <v>1149577</v>
      </c>
      <c r="J31" s="452"/>
    </row>
  </sheetData>
  <sheetProtection/>
  <mergeCells count="4">
    <mergeCell ref="A1:O1"/>
    <mergeCell ref="A2:O2"/>
    <mergeCell ref="A3:O3"/>
    <mergeCell ref="A5:A6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0"/>
  <sheetViews>
    <sheetView workbookViewId="0" topLeftCell="A1">
      <pane xSplit="16680" topLeftCell="U1" activePane="topLeft" state="split"/>
      <selection pane="topLeft" activeCell="F19" sqref="F19"/>
      <selection pane="topRight" activeCell="F19" sqref="F19"/>
    </sheetView>
  </sheetViews>
  <sheetFormatPr defaultColWidth="8.00390625" defaultRowHeight="12.75"/>
  <cols>
    <col min="1" max="1" width="5.421875" style="74" customWidth="1"/>
    <col min="2" max="2" width="34.57421875" style="73" customWidth="1"/>
    <col min="3" max="3" width="7.140625" style="73" customWidth="1"/>
    <col min="4" max="4" width="7.421875" style="73" customWidth="1"/>
    <col min="5" max="5" width="8.57421875" style="73" customWidth="1"/>
    <col min="6" max="6" width="9.421875" style="73" customWidth="1"/>
    <col min="7" max="7" width="9.7109375" style="73" customWidth="1"/>
    <col min="8" max="8" width="8.8515625" style="73" customWidth="1"/>
    <col min="9" max="9" width="9.140625" style="73" customWidth="1"/>
    <col min="10" max="10" width="7.421875" style="73" customWidth="1"/>
    <col min="11" max="11" width="9.140625" style="73" customWidth="1"/>
    <col min="12" max="12" width="8.140625" style="73" customWidth="1"/>
    <col min="13" max="13" width="9.421875" style="73" customWidth="1"/>
    <col min="14" max="14" width="8.7109375" style="73" customWidth="1"/>
    <col min="15" max="15" width="10.140625" style="74" customWidth="1"/>
    <col min="16" max="16" width="14.140625" style="73" customWidth="1"/>
    <col min="17" max="17" width="9.00390625" style="73" bestFit="1" customWidth="1"/>
    <col min="18" max="25" width="8.00390625" style="73" customWidth="1"/>
    <col min="26" max="26" width="10.140625" style="73" bestFit="1" customWidth="1"/>
    <col min="27" max="16384" width="8.00390625" style="73" customWidth="1"/>
  </cols>
  <sheetData>
    <row r="1" spans="1:15" ht="12.75" customHeight="1">
      <c r="A1" s="833" t="s">
        <v>589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2.75" customHeight="1">
      <c r="A2" s="834" t="s">
        <v>339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</row>
    <row r="3" spans="1:15" ht="11.2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 t="s">
        <v>192</v>
      </c>
    </row>
    <row r="4" spans="1:15" s="74" customFormat="1" ht="19.5" customHeight="1" thickTop="1">
      <c r="A4" s="222" t="s">
        <v>202</v>
      </c>
      <c r="B4" s="223" t="s">
        <v>1</v>
      </c>
      <c r="C4" s="223" t="s">
        <v>203</v>
      </c>
      <c r="D4" s="223" t="s">
        <v>204</v>
      </c>
      <c r="E4" s="223" t="s">
        <v>205</v>
      </c>
      <c r="F4" s="223" t="s">
        <v>206</v>
      </c>
      <c r="G4" s="223" t="s">
        <v>207</v>
      </c>
      <c r="H4" s="223" t="s">
        <v>208</v>
      </c>
      <c r="I4" s="223" t="s">
        <v>209</v>
      </c>
      <c r="J4" s="223" t="s">
        <v>210</v>
      </c>
      <c r="K4" s="223" t="s">
        <v>211</v>
      </c>
      <c r="L4" s="223" t="s">
        <v>212</v>
      </c>
      <c r="M4" s="223" t="s">
        <v>213</v>
      </c>
      <c r="N4" s="223" t="s">
        <v>214</v>
      </c>
      <c r="O4" s="224" t="s">
        <v>91</v>
      </c>
    </row>
    <row r="5" spans="1:15" s="79" customFormat="1" ht="18" customHeight="1">
      <c r="A5" s="75" t="s">
        <v>43</v>
      </c>
      <c r="B5" s="76" t="s">
        <v>215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>
        <f aca="true" t="shared" si="0" ref="O5:O28">SUM(C5:N5)</f>
        <v>0</v>
      </c>
    </row>
    <row r="6" spans="1:16" s="83" customFormat="1" ht="15.75">
      <c r="A6" s="75" t="s">
        <v>56</v>
      </c>
      <c r="B6" s="80" t="s">
        <v>3</v>
      </c>
      <c r="C6" s="81">
        <v>70000</v>
      </c>
      <c r="D6" s="81">
        <v>70000</v>
      </c>
      <c r="E6" s="81">
        <v>150000</v>
      </c>
      <c r="F6" s="81">
        <v>50000</v>
      </c>
      <c r="G6" s="81">
        <v>70000</v>
      </c>
      <c r="H6" s="81">
        <v>70000</v>
      </c>
      <c r="I6" s="81">
        <v>70000</v>
      </c>
      <c r="J6" s="81">
        <v>70000</v>
      </c>
      <c r="K6" s="81">
        <v>127165</v>
      </c>
      <c r="L6" s="81">
        <v>20000</v>
      </c>
      <c r="M6" s="81">
        <v>20040</v>
      </c>
      <c r="N6" s="81">
        <v>50937</v>
      </c>
      <c r="O6" s="78">
        <f t="shared" si="0"/>
        <v>838142</v>
      </c>
      <c r="P6" s="82"/>
    </row>
    <row r="7" spans="1:16" s="83" customFormat="1" ht="15.75">
      <c r="A7" s="75" t="s">
        <v>79</v>
      </c>
      <c r="B7" s="80" t="s">
        <v>9</v>
      </c>
      <c r="C7" s="81">
        <v>22730</v>
      </c>
      <c r="D7" s="81">
        <v>42730</v>
      </c>
      <c r="E7" s="81">
        <v>42000</v>
      </c>
      <c r="F7" s="81">
        <v>42730</v>
      </c>
      <c r="G7" s="81">
        <v>72700</v>
      </c>
      <c r="H7" s="81">
        <v>58013</v>
      </c>
      <c r="I7" s="81">
        <v>42700</v>
      </c>
      <c r="J7" s="81">
        <v>34453</v>
      </c>
      <c r="K7" s="81">
        <v>162489</v>
      </c>
      <c r="L7" s="81">
        <v>43000</v>
      </c>
      <c r="M7" s="81">
        <v>42000</v>
      </c>
      <c r="N7" s="81">
        <v>64179</v>
      </c>
      <c r="O7" s="78">
        <f t="shared" si="0"/>
        <v>669724</v>
      </c>
      <c r="P7" s="82"/>
    </row>
    <row r="8" spans="1:16" s="83" customFormat="1" ht="15.75">
      <c r="A8" s="75" t="s">
        <v>80</v>
      </c>
      <c r="B8" s="80" t="s">
        <v>216</v>
      </c>
      <c r="C8" s="81"/>
      <c r="D8" s="81"/>
      <c r="E8" s="81"/>
      <c r="F8" s="81">
        <v>25000</v>
      </c>
      <c r="G8" s="81"/>
      <c r="H8" s="81">
        <v>144073</v>
      </c>
      <c r="I8" s="81"/>
      <c r="J8" s="81">
        <v>104046</v>
      </c>
      <c r="K8" s="81"/>
      <c r="L8" s="81"/>
      <c r="M8" s="81"/>
      <c r="N8" s="81"/>
      <c r="O8" s="78">
        <f t="shared" si="0"/>
        <v>273119</v>
      </c>
      <c r="P8" s="82"/>
    </row>
    <row r="9" spans="1:16" s="83" customFormat="1" ht="15.75">
      <c r="A9" s="75" t="s">
        <v>81</v>
      </c>
      <c r="B9" s="80" t="s">
        <v>217</v>
      </c>
      <c r="C9" s="81"/>
      <c r="D9" s="81"/>
      <c r="E9" s="81">
        <v>32660</v>
      </c>
      <c r="F9" s="81">
        <v>113280</v>
      </c>
      <c r="G9" s="81">
        <v>100000</v>
      </c>
      <c r="H9" s="81">
        <v>36875</v>
      </c>
      <c r="I9" s="81">
        <v>31281</v>
      </c>
      <c r="J9" s="81">
        <v>28096</v>
      </c>
      <c r="K9" s="81">
        <v>43562</v>
      </c>
      <c r="L9" s="81">
        <v>38992</v>
      </c>
      <c r="M9" s="81">
        <v>25473</v>
      </c>
      <c r="N9" s="81">
        <v>66249</v>
      </c>
      <c r="O9" s="78">
        <f t="shared" si="0"/>
        <v>516468</v>
      </c>
      <c r="P9" s="82"/>
    </row>
    <row r="10" spans="1:16" s="83" customFormat="1" ht="15.75">
      <c r="A10" s="75" t="s">
        <v>82</v>
      </c>
      <c r="B10" s="80" t="s">
        <v>218</v>
      </c>
      <c r="C10" s="81">
        <v>200000</v>
      </c>
      <c r="D10" s="81">
        <v>200000</v>
      </c>
      <c r="E10" s="81">
        <v>200000</v>
      </c>
      <c r="F10" s="81">
        <v>240494</v>
      </c>
      <c r="G10" s="81">
        <v>200000</v>
      </c>
      <c r="H10" s="81">
        <v>254437</v>
      </c>
      <c r="I10" s="81">
        <v>200000</v>
      </c>
      <c r="J10" s="81">
        <v>200000</v>
      </c>
      <c r="K10" s="81">
        <v>200000</v>
      </c>
      <c r="L10" s="81">
        <v>200000</v>
      </c>
      <c r="M10" s="81">
        <v>200000</v>
      </c>
      <c r="N10" s="81">
        <v>89223</v>
      </c>
      <c r="O10" s="78">
        <f t="shared" si="0"/>
        <v>2384154</v>
      </c>
      <c r="P10" s="82"/>
    </row>
    <row r="11" spans="1:16" s="83" customFormat="1" ht="15.75">
      <c r="A11" s="75" t="s">
        <v>84</v>
      </c>
      <c r="B11" s="80" t="s">
        <v>219</v>
      </c>
      <c r="C11" s="81">
        <v>500</v>
      </c>
      <c r="D11" s="81"/>
      <c r="E11" s="81">
        <v>550</v>
      </c>
      <c r="F11" s="81">
        <v>600</v>
      </c>
      <c r="G11" s="81">
        <v>600</v>
      </c>
      <c r="H11" s="81"/>
      <c r="I11" s="81">
        <v>600</v>
      </c>
      <c r="J11" s="81">
        <v>550</v>
      </c>
      <c r="K11" s="81">
        <v>400</v>
      </c>
      <c r="L11" s="81">
        <v>600</v>
      </c>
      <c r="M11" s="81">
        <v>600</v>
      </c>
      <c r="N11" s="81"/>
      <c r="O11" s="78">
        <f t="shared" si="0"/>
        <v>5000</v>
      </c>
      <c r="P11" s="82"/>
    </row>
    <row r="12" spans="1:16" s="83" customFormat="1" ht="25.5">
      <c r="A12" s="75">
        <v>8</v>
      </c>
      <c r="B12" s="414" t="s">
        <v>340</v>
      </c>
      <c r="C12" s="81"/>
      <c r="D12" s="81"/>
      <c r="E12" s="81"/>
      <c r="F12" s="81"/>
      <c r="G12" s="81">
        <v>219587</v>
      </c>
      <c r="H12" s="81"/>
      <c r="I12" s="81"/>
      <c r="J12" s="81"/>
      <c r="K12" s="81"/>
      <c r="L12" s="81">
        <v>73581</v>
      </c>
      <c r="M12" s="81"/>
      <c r="N12" s="81"/>
      <c r="O12" s="78">
        <f t="shared" si="0"/>
        <v>293168</v>
      </c>
      <c r="P12" s="82"/>
    </row>
    <row r="13" spans="1:16" s="83" customFormat="1" ht="16.5" thickBot="1">
      <c r="A13" s="75">
        <v>9</v>
      </c>
      <c r="B13" s="80" t="s">
        <v>220</v>
      </c>
      <c r="C13" s="81"/>
      <c r="D13" s="81"/>
      <c r="E13" s="81">
        <v>40000</v>
      </c>
      <c r="F13" s="81">
        <v>35000</v>
      </c>
      <c r="G13" s="81"/>
      <c r="H13" s="81">
        <v>40000</v>
      </c>
      <c r="I13" s="81">
        <v>35000</v>
      </c>
      <c r="J13" s="81"/>
      <c r="K13" s="81">
        <v>35324</v>
      </c>
      <c r="L13" s="81">
        <v>40000</v>
      </c>
      <c r="M13" s="81"/>
      <c r="N13" s="81">
        <v>205535</v>
      </c>
      <c r="O13" s="78">
        <f t="shared" si="0"/>
        <v>430859</v>
      </c>
      <c r="P13" s="82"/>
    </row>
    <row r="14" spans="1:16" s="79" customFormat="1" ht="20.25" customHeight="1" thickBot="1" thickTop="1">
      <c r="A14" s="84" t="s">
        <v>89</v>
      </c>
      <c r="B14" s="85" t="s">
        <v>221</v>
      </c>
      <c r="C14" s="86">
        <f aca="true" t="shared" si="1" ref="C14:N14">SUM(C6:C13)</f>
        <v>293230</v>
      </c>
      <c r="D14" s="86">
        <f t="shared" si="1"/>
        <v>312730</v>
      </c>
      <c r="E14" s="86">
        <f t="shared" si="1"/>
        <v>465210</v>
      </c>
      <c r="F14" s="86">
        <f t="shared" si="1"/>
        <v>507104</v>
      </c>
      <c r="G14" s="86">
        <f t="shared" si="1"/>
        <v>662887</v>
      </c>
      <c r="H14" s="86">
        <f t="shared" si="1"/>
        <v>603398</v>
      </c>
      <c r="I14" s="86">
        <f t="shared" si="1"/>
        <v>379581</v>
      </c>
      <c r="J14" s="86">
        <f t="shared" si="1"/>
        <v>437145</v>
      </c>
      <c r="K14" s="86">
        <f t="shared" si="1"/>
        <v>568940</v>
      </c>
      <c r="L14" s="86">
        <f t="shared" si="1"/>
        <v>416173</v>
      </c>
      <c r="M14" s="86">
        <f t="shared" si="1"/>
        <v>288113</v>
      </c>
      <c r="N14" s="86">
        <f t="shared" si="1"/>
        <v>476123</v>
      </c>
      <c r="O14" s="87">
        <f t="shared" si="0"/>
        <v>5410634</v>
      </c>
      <c r="P14" s="88"/>
    </row>
    <row r="15" spans="1:16" s="79" customFormat="1" ht="14.25" customHeight="1" thickTop="1">
      <c r="A15" s="75" t="s">
        <v>90</v>
      </c>
      <c r="B15" s="76" t="s">
        <v>42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88"/>
    </row>
    <row r="16" spans="1:16" s="83" customFormat="1" ht="15.75">
      <c r="A16" s="75" t="s">
        <v>92</v>
      </c>
      <c r="B16" s="80" t="s">
        <v>116</v>
      </c>
      <c r="C16" s="81">
        <v>41000</v>
      </c>
      <c r="D16" s="81">
        <v>42000</v>
      </c>
      <c r="E16" s="81">
        <v>41000</v>
      </c>
      <c r="F16" s="81">
        <v>41000</v>
      </c>
      <c r="G16" s="81">
        <v>42000</v>
      </c>
      <c r="H16" s="81">
        <v>54626</v>
      </c>
      <c r="I16" s="81">
        <v>37198</v>
      </c>
      <c r="J16" s="81">
        <v>25600</v>
      </c>
      <c r="K16" s="81">
        <v>25600</v>
      </c>
      <c r="L16" s="81">
        <v>25600</v>
      </c>
      <c r="M16" s="81">
        <v>25600</v>
      </c>
      <c r="N16" s="81">
        <v>21418</v>
      </c>
      <c r="O16" s="78">
        <f t="shared" si="0"/>
        <v>422642</v>
      </c>
      <c r="P16" s="82"/>
    </row>
    <row r="17" spans="1:16" s="83" customFormat="1" ht="15.75">
      <c r="A17" s="75" t="s">
        <v>190</v>
      </c>
      <c r="B17" s="80" t="s">
        <v>222</v>
      </c>
      <c r="C17" s="81">
        <v>11000</v>
      </c>
      <c r="D17" s="81">
        <v>11000</v>
      </c>
      <c r="E17" s="81">
        <v>11000</v>
      </c>
      <c r="F17" s="81">
        <v>11000</v>
      </c>
      <c r="G17" s="81">
        <v>11000</v>
      </c>
      <c r="H17" s="81">
        <v>14335</v>
      </c>
      <c r="I17" s="81">
        <v>12403</v>
      </c>
      <c r="J17" s="81">
        <v>7000</v>
      </c>
      <c r="K17" s="81">
        <v>7000</v>
      </c>
      <c r="L17" s="81">
        <v>7000</v>
      </c>
      <c r="M17" s="81">
        <v>7000</v>
      </c>
      <c r="N17" s="81">
        <v>2129</v>
      </c>
      <c r="O17" s="78">
        <f t="shared" si="0"/>
        <v>111867</v>
      </c>
      <c r="P17" s="82"/>
    </row>
    <row r="18" spans="1:16" s="83" customFormat="1" ht="15.75">
      <c r="A18" s="75" t="s">
        <v>191</v>
      </c>
      <c r="B18" s="80" t="s">
        <v>119</v>
      </c>
      <c r="C18" s="81">
        <v>87000</v>
      </c>
      <c r="D18" s="81">
        <v>86000</v>
      </c>
      <c r="E18" s="81">
        <v>80000</v>
      </c>
      <c r="F18" s="81">
        <v>105000</v>
      </c>
      <c r="G18" s="81">
        <v>84000</v>
      </c>
      <c r="H18" s="81">
        <v>141169</v>
      </c>
      <c r="I18" s="81">
        <v>89000</v>
      </c>
      <c r="J18" s="81">
        <v>90000</v>
      </c>
      <c r="K18" s="81">
        <v>87520</v>
      </c>
      <c r="L18" s="81">
        <v>74000</v>
      </c>
      <c r="M18" s="81">
        <v>90000</v>
      </c>
      <c r="N18" s="81">
        <v>72951</v>
      </c>
      <c r="O18" s="78">
        <f t="shared" si="0"/>
        <v>1086640</v>
      </c>
      <c r="P18" s="82"/>
    </row>
    <row r="19" spans="1:16" s="83" customFormat="1" ht="15.75">
      <c r="A19" s="75" t="s">
        <v>223</v>
      </c>
      <c r="B19" s="80" t="s">
        <v>224</v>
      </c>
      <c r="C19" s="81">
        <v>4000</v>
      </c>
      <c r="D19" s="81">
        <v>6000</v>
      </c>
      <c r="E19" s="81">
        <v>5000</v>
      </c>
      <c r="F19" s="81">
        <v>10000</v>
      </c>
      <c r="G19" s="81">
        <v>10000</v>
      </c>
      <c r="H19" s="81">
        <v>10000</v>
      </c>
      <c r="I19" s="81">
        <v>6000</v>
      </c>
      <c r="J19" s="81">
        <v>5000</v>
      </c>
      <c r="K19" s="81">
        <v>35400</v>
      </c>
      <c r="L19" s="81">
        <v>34900</v>
      </c>
      <c r="M19" s="81">
        <v>77607</v>
      </c>
      <c r="N19" s="81">
        <v>111427</v>
      </c>
      <c r="O19" s="78">
        <f t="shared" si="0"/>
        <v>315334</v>
      </c>
      <c r="P19" s="82"/>
    </row>
    <row r="20" spans="1:16" s="83" customFormat="1" ht="15.75">
      <c r="A20" s="75" t="s">
        <v>225</v>
      </c>
      <c r="B20" s="80" t="s">
        <v>546</v>
      </c>
      <c r="C20" s="81">
        <v>9700</v>
      </c>
      <c r="D20" s="81">
        <v>8800</v>
      </c>
      <c r="E20" s="81">
        <v>9700</v>
      </c>
      <c r="F20" s="81">
        <v>8700</v>
      </c>
      <c r="G20" s="81">
        <v>8800</v>
      </c>
      <c r="H20" s="81">
        <v>8800</v>
      </c>
      <c r="I20" s="81">
        <v>9700</v>
      </c>
      <c r="J20" s="81">
        <v>11800</v>
      </c>
      <c r="K20" s="81">
        <v>11700</v>
      </c>
      <c r="L20" s="81">
        <v>11800</v>
      </c>
      <c r="M20" s="81">
        <v>11700</v>
      </c>
      <c r="N20" s="81">
        <v>10520</v>
      </c>
      <c r="O20" s="78">
        <f t="shared" si="0"/>
        <v>121720</v>
      </c>
      <c r="P20" s="82"/>
    </row>
    <row r="21" spans="1:16" s="83" customFormat="1" ht="15.75">
      <c r="A21" s="75" t="s">
        <v>226</v>
      </c>
      <c r="B21" s="80" t="s">
        <v>227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182</v>
      </c>
      <c r="O21" s="78">
        <f t="shared" si="0"/>
        <v>182</v>
      </c>
      <c r="P21" s="82"/>
    </row>
    <row r="22" spans="1:16" s="83" customFormat="1" ht="15.75">
      <c r="A22" s="75" t="s">
        <v>228</v>
      </c>
      <c r="B22" s="80" t="s">
        <v>229</v>
      </c>
      <c r="C22" s="81"/>
      <c r="D22" s="81"/>
      <c r="E22" s="81">
        <v>300000</v>
      </c>
      <c r="F22" s="81">
        <v>300000</v>
      </c>
      <c r="G22" s="81">
        <v>500000</v>
      </c>
      <c r="H22" s="81">
        <v>13629</v>
      </c>
      <c r="I22" s="81">
        <v>500000</v>
      </c>
      <c r="J22" s="81"/>
      <c r="K22" s="81">
        <v>24001</v>
      </c>
      <c r="L22" s="81">
        <v>200000</v>
      </c>
      <c r="M22" s="81">
        <v>43584</v>
      </c>
      <c r="N22" s="81">
        <v>51507</v>
      </c>
      <c r="O22" s="78">
        <f t="shared" si="0"/>
        <v>1932721</v>
      </c>
      <c r="P22" s="82"/>
    </row>
    <row r="23" spans="1:16" s="83" customFormat="1" ht="15.75">
      <c r="A23" s="75" t="s">
        <v>230</v>
      </c>
      <c r="B23" s="80" t="s">
        <v>231</v>
      </c>
      <c r="C23" s="81"/>
      <c r="D23" s="81"/>
      <c r="E23" s="81">
        <v>15029</v>
      </c>
      <c r="F23" s="81">
        <v>200000</v>
      </c>
      <c r="G23" s="81"/>
      <c r="H23" s="81">
        <v>200000</v>
      </c>
      <c r="I23" s="81">
        <v>1016</v>
      </c>
      <c r="J23" s="81">
        <v>27699</v>
      </c>
      <c r="K23" s="81">
        <v>12211</v>
      </c>
      <c r="L23" s="81">
        <v>110188</v>
      </c>
      <c r="M23" s="81">
        <v>1410</v>
      </c>
      <c r="N23" s="81">
        <v>4300</v>
      </c>
      <c r="O23" s="78">
        <f t="shared" si="0"/>
        <v>571853</v>
      </c>
      <c r="P23" s="82"/>
    </row>
    <row r="24" spans="1:16" s="83" customFormat="1" ht="15.75">
      <c r="A24" s="75" t="s">
        <v>232</v>
      </c>
      <c r="B24" s="80" t="s">
        <v>233</v>
      </c>
      <c r="C24" s="81"/>
      <c r="D24" s="81">
        <v>70000</v>
      </c>
      <c r="E24" s="81">
        <v>30000</v>
      </c>
      <c r="F24" s="81">
        <v>90000</v>
      </c>
      <c r="G24" s="81"/>
      <c r="H24" s="81"/>
      <c r="I24" s="81">
        <v>8993</v>
      </c>
      <c r="J24" s="81"/>
      <c r="K24" s="81"/>
      <c r="L24" s="81"/>
      <c r="M24" s="81"/>
      <c r="N24" s="81"/>
      <c r="O24" s="78">
        <f t="shared" si="0"/>
        <v>198993</v>
      </c>
      <c r="P24" s="82"/>
    </row>
    <row r="25" spans="1:16" s="83" customFormat="1" ht="15.75">
      <c r="A25" s="75" t="s">
        <v>234</v>
      </c>
      <c r="B25" s="80" t="s">
        <v>235</v>
      </c>
      <c r="C25" s="81">
        <v>400</v>
      </c>
      <c r="D25" s="81">
        <v>400</v>
      </c>
      <c r="E25" s="81">
        <v>400</v>
      </c>
      <c r="F25" s="81">
        <v>400</v>
      </c>
      <c r="G25" s="81">
        <v>400</v>
      </c>
      <c r="H25" s="81">
        <v>400</v>
      </c>
      <c r="I25" s="81">
        <v>400</v>
      </c>
      <c r="J25" s="81">
        <v>400</v>
      </c>
      <c r="K25" s="81">
        <v>400</v>
      </c>
      <c r="L25" s="81">
        <v>400</v>
      </c>
      <c r="M25" s="81"/>
      <c r="N25" s="81">
        <v>184</v>
      </c>
      <c r="O25" s="78">
        <f t="shared" si="0"/>
        <v>4184</v>
      </c>
      <c r="P25" s="82"/>
    </row>
    <row r="26" spans="1:16" s="83" customFormat="1" ht="15.75">
      <c r="A26" s="75" t="s">
        <v>238</v>
      </c>
      <c r="B26" s="80" t="s">
        <v>236</v>
      </c>
      <c r="C26" s="81">
        <v>100</v>
      </c>
      <c r="D26" s="81">
        <v>100</v>
      </c>
      <c r="E26" s="83">
        <v>100</v>
      </c>
      <c r="F26" s="81">
        <v>100</v>
      </c>
      <c r="G26" s="83">
        <v>150</v>
      </c>
      <c r="H26" s="83">
        <v>100</v>
      </c>
      <c r="I26" s="81">
        <v>150</v>
      </c>
      <c r="J26" s="81">
        <v>150</v>
      </c>
      <c r="K26" s="83">
        <v>150</v>
      </c>
      <c r="L26" s="81">
        <v>100</v>
      </c>
      <c r="M26" s="81">
        <v>150</v>
      </c>
      <c r="N26" s="83">
        <v>1250</v>
      </c>
      <c r="O26" s="78">
        <f t="shared" si="0"/>
        <v>2600</v>
      </c>
      <c r="P26" s="82"/>
    </row>
    <row r="27" spans="1:16" s="83" customFormat="1" ht="16.5" thickBot="1">
      <c r="A27" s="75" t="s">
        <v>288</v>
      </c>
      <c r="B27" s="80" t="s">
        <v>237</v>
      </c>
      <c r="C27" s="81"/>
      <c r="D27" s="81"/>
      <c r="E27" s="81">
        <v>163041</v>
      </c>
      <c r="F27" s="81"/>
      <c r="G27" s="81"/>
      <c r="H27" s="81">
        <v>163041</v>
      </c>
      <c r="I27" s="81">
        <v>35020</v>
      </c>
      <c r="J27" s="81"/>
      <c r="K27" s="81">
        <v>163041</v>
      </c>
      <c r="L27" s="81"/>
      <c r="M27" s="81"/>
      <c r="N27" s="81">
        <v>117755</v>
      </c>
      <c r="O27" s="78">
        <f>SUM(C27:N27)</f>
        <v>641898</v>
      </c>
      <c r="P27" s="82"/>
    </row>
    <row r="28" spans="1:16" s="79" customFormat="1" ht="20.25" customHeight="1" thickBot="1" thickTop="1">
      <c r="A28" s="89" t="s">
        <v>289</v>
      </c>
      <c r="B28" s="85" t="s">
        <v>239</v>
      </c>
      <c r="C28" s="86">
        <f aca="true" t="shared" si="2" ref="C28:M28">SUM(C16:C27)</f>
        <v>153200</v>
      </c>
      <c r="D28" s="86">
        <f t="shared" si="2"/>
        <v>224300</v>
      </c>
      <c r="E28" s="86">
        <f>SUM(E16:E27)</f>
        <v>655270</v>
      </c>
      <c r="F28" s="86">
        <f t="shared" si="2"/>
        <v>766200</v>
      </c>
      <c r="G28" s="86">
        <f>SUM(G16:G27)</f>
        <v>656350</v>
      </c>
      <c r="H28" s="86">
        <f>SUM(H16:H27)</f>
        <v>606100</v>
      </c>
      <c r="I28" s="86">
        <f t="shared" si="2"/>
        <v>699880</v>
      </c>
      <c r="J28" s="86">
        <f t="shared" si="2"/>
        <v>167649</v>
      </c>
      <c r="K28" s="86">
        <f>SUM(K16:K27)</f>
        <v>367023</v>
      </c>
      <c r="L28" s="86">
        <f t="shared" si="2"/>
        <v>463988</v>
      </c>
      <c r="M28" s="86">
        <f t="shared" si="2"/>
        <v>257051</v>
      </c>
      <c r="N28" s="86">
        <f>SUM(N16:N27)</f>
        <v>393623</v>
      </c>
      <c r="O28" s="87">
        <f t="shared" si="0"/>
        <v>5410634</v>
      </c>
      <c r="P28" s="90"/>
    </row>
    <row r="29" spans="1:15" ht="16.5" thickTop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1"/>
    </row>
    <row r="30" ht="15.75">
      <c r="A30" s="91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17.57421875" style="0" customWidth="1"/>
    <col min="3" max="3" width="19.28125" style="0" customWidth="1"/>
    <col min="4" max="4" width="16.8515625" style="0" customWidth="1"/>
    <col min="5" max="5" width="16.421875" style="0" customWidth="1"/>
    <col min="6" max="6" width="19.8515625" style="0" customWidth="1"/>
    <col min="7" max="7" width="18.28125" style="0" customWidth="1"/>
  </cols>
  <sheetData>
    <row r="1" spans="1:7" ht="17.25" customHeight="1">
      <c r="A1" s="729" t="s">
        <v>590</v>
      </c>
      <c r="B1" s="730"/>
      <c r="C1" s="730"/>
      <c r="D1" s="730"/>
      <c r="E1" s="730"/>
      <c r="F1" s="730"/>
      <c r="G1" s="730"/>
    </row>
    <row r="2" spans="1:15" ht="16.5" customHeight="1" thickBot="1">
      <c r="A2" s="729" t="s">
        <v>617</v>
      </c>
      <c r="B2" s="730"/>
      <c r="C2" s="730"/>
      <c r="D2" s="730"/>
      <c r="E2" s="730"/>
      <c r="F2" s="730"/>
      <c r="G2" s="730"/>
      <c r="H2" s="531"/>
      <c r="I2" s="531"/>
      <c r="J2" s="531"/>
      <c r="K2" s="531"/>
      <c r="L2" s="531"/>
      <c r="M2" s="531"/>
      <c r="N2" s="531"/>
      <c r="O2" s="531"/>
    </row>
    <row r="3" spans="1:7" ht="48" customHeight="1" thickBot="1">
      <c r="A3" s="578" t="s">
        <v>455</v>
      </c>
      <c r="B3" s="579" t="s">
        <v>456</v>
      </c>
      <c r="C3" s="579" t="s">
        <v>457</v>
      </c>
      <c r="D3" s="579" t="s">
        <v>458</v>
      </c>
      <c r="E3" s="580" t="s">
        <v>459</v>
      </c>
      <c r="F3" s="581" t="s">
        <v>469</v>
      </c>
      <c r="G3" s="582" t="s">
        <v>490</v>
      </c>
    </row>
    <row r="4" spans="1:7" ht="42" customHeight="1" thickBot="1">
      <c r="A4" s="535" t="s">
        <v>460</v>
      </c>
      <c r="B4" s="535" t="s">
        <v>461</v>
      </c>
      <c r="C4" s="535"/>
      <c r="D4" s="535"/>
      <c r="E4" s="535" t="s">
        <v>462</v>
      </c>
      <c r="F4" s="536">
        <v>20977</v>
      </c>
      <c r="G4" s="576">
        <v>340</v>
      </c>
    </row>
    <row r="5" spans="1:7" ht="42.75" customHeight="1" thickBot="1">
      <c r="A5" s="535" t="s">
        <v>463</v>
      </c>
      <c r="B5" s="535" t="s">
        <v>468</v>
      </c>
      <c r="C5" s="535"/>
      <c r="D5" s="535"/>
      <c r="E5" s="535" t="s">
        <v>462</v>
      </c>
      <c r="F5" s="536">
        <v>105587</v>
      </c>
      <c r="G5" s="576">
        <v>68273</v>
      </c>
    </row>
    <row r="6" spans="1:7" ht="19.5" customHeight="1" thickBot="1">
      <c r="A6" s="577" t="s">
        <v>488</v>
      </c>
      <c r="B6" s="577" t="s">
        <v>489</v>
      </c>
      <c r="C6" s="535"/>
      <c r="D6" s="535"/>
      <c r="E6" s="535"/>
      <c r="F6" s="536"/>
      <c r="G6" s="576">
        <v>3000</v>
      </c>
    </row>
    <row r="7" spans="1:7" ht="37.5" customHeight="1" thickBot="1">
      <c r="A7" s="535" t="s">
        <v>292</v>
      </c>
      <c r="B7" s="535" t="s">
        <v>236</v>
      </c>
      <c r="C7" s="535"/>
      <c r="D7" s="535"/>
      <c r="E7" s="535" t="s">
        <v>462</v>
      </c>
      <c r="F7" s="536"/>
      <c r="G7" s="576">
        <v>1500</v>
      </c>
    </row>
    <row r="8" spans="1:7" ht="39.75" customHeight="1" thickBot="1">
      <c r="A8" s="535" t="s">
        <v>292</v>
      </c>
      <c r="B8" s="535" t="s">
        <v>464</v>
      </c>
      <c r="C8" s="535"/>
      <c r="D8" s="535"/>
      <c r="E8" s="535" t="s">
        <v>462</v>
      </c>
      <c r="F8" s="536"/>
      <c r="G8" s="576">
        <v>5055</v>
      </c>
    </row>
    <row r="9" spans="1:7" ht="43.5" customHeight="1" thickBot="1">
      <c r="A9" s="535" t="s">
        <v>292</v>
      </c>
      <c r="B9" s="535" t="s">
        <v>465</v>
      </c>
      <c r="C9" s="535"/>
      <c r="D9" s="535"/>
      <c r="E9" s="535" t="s">
        <v>462</v>
      </c>
      <c r="F9" s="536"/>
      <c r="G9" s="576">
        <v>1500</v>
      </c>
    </row>
    <row r="10" spans="1:7" ht="40.5" customHeight="1" thickBot="1">
      <c r="A10" s="535" t="s">
        <v>292</v>
      </c>
      <c r="B10" s="535" t="s">
        <v>200</v>
      </c>
      <c r="C10" s="535"/>
      <c r="D10" s="535"/>
      <c r="E10" s="535" t="s">
        <v>462</v>
      </c>
      <c r="F10" s="536"/>
      <c r="G10" s="576">
        <v>600</v>
      </c>
    </row>
    <row r="11" spans="1:7" ht="24.75" customHeight="1" thickBot="1">
      <c r="A11" s="535" t="s">
        <v>471</v>
      </c>
      <c r="B11" s="535" t="s">
        <v>472</v>
      </c>
      <c r="C11" s="535"/>
      <c r="D11" s="535"/>
      <c r="E11" s="535" t="s">
        <v>473</v>
      </c>
      <c r="F11" s="536"/>
      <c r="G11" s="576">
        <v>14500</v>
      </c>
    </row>
    <row r="12" spans="1:7" ht="25.5" customHeight="1" thickBot="1">
      <c r="A12" s="535" t="s">
        <v>292</v>
      </c>
      <c r="B12" s="535"/>
      <c r="C12" s="535" t="s">
        <v>466</v>
      </c>
      <c r="D12" s="535">
        <v>6000</v>
      </c>
      <c r="E12" s="535"/>
      <c r="F12" s="536"/>
      <c r="G12" s="576"/>
    </row>
    <row r="13" spans="1:7" ht="33" customHeight="1" thickBot="1">
      <c r="A13" s="535" t="s">
        <v>292</v>
      </c>
      <c r="B13" s="535"/>
      <c r="C13" s="535" t="s">
        <v>467</v>
      </c>
      <c r="D13" s="535">
        <v>18400</v>
      </c>
      <c r="E13" s="535"/>
      <c r="F13" s="536"/>
      <c r="G13" s="576"/>
    </row>
    <row r="14" spans="1:7" ht="29.25" customHeight="1" thickBot="1">
      <c r="A14" s="537" t="s">
        <v>189</v>
      </c>
      <c r="B14" s="535"/>
      <c r="C14" s="535"/>
      <c r="D14" s="538">
        <f>SUM(D12:D13)</f>
        <v>24400</v>
      </c>
      <c r="E14" s="535"/>
      <c r="F14" s="539">
        <f>SUM(F4:F13)</f>
        <v>126564</v>
      </c>
      <c r="G14" s="539">
        <f>SUM(G4:G13)</f>
        <v>94768</v>
      </c>
    </row>
    <row r="15" ht="12.75">
      <c r="F15" s="17"/>
    </row>
    <row r="16" ht="12.75">
      <c r="F16" s="17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3">
      <selection activeCell="B36" sqref="B36:B37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4" width="11.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729" t="s">
        <v>618</v>
      </c>
      <c r="C1" s="730"/>
      <c r="D1" s="531"/>
    </row>
    <row r="2" spans="2:4" ht="12.75">
      <c r="B2" s="731" t="s">
        <v>450</v>
      </c>
      <c r="C2" s="731"/>
      <c r="D2" s="185"/>
    </row>
    <row r="3" spans="2:4" ht="12.75">
      <c r="B3" s="185"/>
      <c r="C3" s="185"/>
      <c r="D3" s="185"/>
    </row>
    <row r="4" spans="2:4" ht="12.75">
      <c r="B4" s="210"/>
      <c r="C4" s="210"/>
      <c r="D4" s="185" t="s">
        <v>192</v>
      </c>
    </row>
    <row r="5" spans="1:8" s="1" customFormat="1" ht="25.5">
      <c r="A5" s="214" t="s">
        <v>0</v>
      </c>
      <c r="B5" s="215" t="s">
        <v>1</v>
      </c>
      <c r="C5" s="216" t="s">
        <v>323</v>
      </c>
      <c r="D5" s="216" t="s">
        <v>484</v>
      </c>
      <c r="F5" s="2"/>
      <c r="G5" s="2"/>
      <c r="H5" s="2"/>
    </row>
    <row r="6" spans="1:4" ht="12.75">
      <c r="A6" s="3"/>
      <c r="B6" s="152" t="s">
        <v>3</v>
      </c>
      <c r="C6" s="155">
        <f>C7</f>
        <v>4644</v>
      </c>
      <c r="D6" s="155">
        <f>D7</f>
        <v>4644</v>
      </c>
    </row>
    <row r="7" spans="1:4" ht="12.75">
      <c r="A7" s="3"/>
      <c r="B7" s="3" t="s">
        <v>5</v>
      </c>
      <c r="C7" s="6">
        <v>4644</v>
      </c>
      <c r="D7" s="6">
        <v>4644</v>
      </c>
    </row>
    <row r="8" spans="1:4" ht="12.75">
      <c r="A8" s="3"/>
      <c r="B8" s="156" t="s">
        <v>611</v>
      </c>
      <c r="C8" s="6"/>
      <c r="D8" s="16">
        <f>D9+D10</f>
        <v>1240</v>
      </c>
    </row>
    <row r="9" spans="1:4" ht="12.75">
      <c r="A9" s="3"/>
      <c r="B9" s="3" t="s">
        <v>612</v>
      </c>
      <c r="C9" s="6"/>
      <c r="D9" s="6">
        <v>890</v>
      </c>
    </row>
    <row r="10" spans="1:4" ht="12.75">
      <c r="A10" s="3"/>
      <c r="B10" s="3" t="s">
        <v>613</v>
      </c>
      <c r="C10" s="6"/>
      <c r="D10" s="6">
        <v>350</v>
      </c>
    </row>
    <row r="11" spans="1:4" ht="12.75">
      <c r="A11" s="3"/>
      <c r="B11" s="154" t="s">
        <v>18</v>
      </c>
      <c r="C11" s="155">
        <f>C12</f>
        <v>0</v>
      </c>
      <c r="D11" s="155">
        <f>D12</f>
        <v>153</v>
      </c>
    </row>
    <row r="12" spans="1:4" ht="12.75">
      <c r="A12" s="3"/>
      <c r="B12" s="5" t="s">
        <v>185</v>
      </c>
      <c r="C12" s="8"/>
      <c r="D12" s="8">
        <v>153</v>
      </c>
    </row>
    <row r="13" spans="1:4" ht="12.75">
      <c r="A13" s="3"/>
      <c r="B13" s="5" t="s">
        <v>19</v>
      </c>
      <c r="C13" s="8"/>
      <c r="D13" s="8"/>
    </row>
    <row r="14" spans="1:4" s="10" customFormat="1" ht="28.5" customHeight="1">
      <c r="A14" s="745" t="s">
        <v>28</v>
      </c>
      <c r="B14" s="746"/>
      <c r="C14" s="9">
        <f>C6+C11</f>
        <v>4644</v>
      </c>
      <c r="D14" s="9">
        <f>D6+D11+D8</f>
        <v>6037</v>
      </c>
    </row>
    <row r="15" spans="1:4" ht="12.75">
      <c r="A15" s="3"/>
      <c r="B15" s="736" t="s">
        <v>30</v>
      </c>
      <c r="C15" s="750"/>
      <c r="D15" s="154"/>
    </row>
    <row r="16" spans="1:4" ht="12.75">
      <c r="A16" s="3"/>
      <c r="B16" s="3" t="s">
        <v>31</v>
      </c>
      <c r="C16" s="3"/>
      <c r="D16" s="3"/>
    </row>
    <row r="17" spans="1:4" ht="12.75">
      <c r="A17" s="3"/>
      <c r="B17" s="4" t="s">
        <v>32</v>
      </c>
      <c r="C17" s="5"/>
      <c r="D17" s="5"/>
    </row>
    <row r="18" spans="1:5" s="14" customFormat="1" ht="28.5" customHeight="1">
      <c r="A18" s="745" t="s">
        <v>33</v>
      </c>
      <c r="B18" s="746"/>
      <c r="C18" s="583">
        <f>C16+C17</f>
        <v>0</v>
      </c>
      <c r="D18" s="583">
        <f>D16+D17</f>
        <v>0</v>
      </c>
      <c r="E18" s="13"/>
    </row>
    <row r="19" spans="1:4" ht="12.75">
      <c r="A19" s="3"/>
      <c r="B19" s="736" t="s">
        <v>35</v>
      </c>
      <c r="C19" s="750"/>
      <c r="D19" s="154"/>
    </row>
    <row r="20" spans="1:4" ht="12.75">
      <c r="A20" s="3"/>
      <c r="B20" s="3" t="s">
        <v>187</v>
      </c>
      <c r="C20" s="3">
        <v>13262</v>
      </c>
      <c r="D20" s="3">
        <v>13262</v>
      </c>
    </row>
    <row r="21" spans="1:5" ht="12.75">
      <c r="A21" s="3"/>
      <c r="B21" s="3" t="s">
        <v>188</v>
      </c>
      <c r="C21" s="3"/>
      <c r="D21" s="3"/>
      <c r="E21" s="153"/>
    </row>
    <row r="22" spans="1:4" s="14" customFormat="1" ht="28.5" customHeight="1">
      <c r="A22" s="745" t="s">
        <v>38</v>
      </c>
      <c r="B22" s="735"/>
      <c r="C22" s="584">
        <f>C20+C21</f>
        <v>13262</v>
      </c>
      <c r="D22" s="583">
        <f>D20+D21</f>
        <v>13262</v>
      </c>
    </row>
    <row r="23" spans="1:4" s="14" customFormat="1" ht="28.5" customHeight="1">
      <c r="A23" s="167"/>
      <c r="B23" s="168" t="s">
        <v>300</v>
      </c>
      <c r="C23" s="15">
        <v>311008</v>
      </c>
      <c r="D23" s="15">
        <v>312884</v>
      </c>
    </row>
    <row r="24" spans="1:4" ht="12.75">
      <c r="A24" s="736" t="s">
        <v>39</v>
      </c>
      <c r="B24" s="750"/>
      <c r="C24" s="213">
        <f>C14+C18+C23+C22</f>
        <v>328914</v>
      </c>
      <c r="D24" s="155">
        <f>D14+D18+D23+D22</f>
        <v>332183</v>
      </c>
    </row>
    <row r="26" spans="1:4" s="1" customFormat="1" ht="48.75" customHeight="1">
      <c r="A26" s="749"/>
      <c r="B26" s="749"/>
      <c r="C26" s="749"/>
      <c r="D26" s="544"/>
    </row>
  </sheetData>
  <sheetProtection/>
  <mergeCells count="9">
    <mergeCell ref="A26:C26"/>
    <mergeCell ref="A18:B18"/>
    <mergeCell ref="B19:C19"/>
    <mergeCell ref="A22:B22"/>
    <mergeCell ref="A24:B24"/>
    <mergeCell ref="B1:C1"/>
    <mergeCell ref="B2:C2"/>
    <mergeCell ref="A14:B14"/>
    <mergeCell ref="B15:C15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66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4" width="16.28125" style="0" customWidth="1"/>
  </cols>
  <sheetData>
    <row r="1" spans="2:4" ht="12.75">
      <c r="B1" s="729" t="s">
        <v>619</v>
      </c>
      <c r="C1" s="730"/>
      <c r="D1" s="531"/>
    </row>
    <row r="2" spans="2:4" ht="12.75">
      <c r="B2" s="731" t="s">
        <v>449</v>
      </c>
      <c r="C2" s="731"/>
      <c r="D2" s="185"/>
    </row>
    <row r="3" spans="2:4" ht="12.75">
      <c r="B3" s="185"/>
      <c r="C3" s="185"/>
      <c r="D3" s="185"/>
    </row>
    <row r="4" spans="2:4" ht="13.5" thickBot="1">
      <c r="B4" s="221"/>
      <c r="C4" s="221"/>
      <c r="D4" s="185" t="s">
        <v>192</v>
      </c>
    </row>
    <row r="5" spans="1:4" ht="31.5" customHeight="1" thickTop="1">
      <c r="A5" s="522" t="s">
        <v>113</v>
      </c>
      <c r="B5" s="837" t="s">
        <v>41</v>
      </c>
      <c r="C5" s="839" t="s">
        <v>476</v>
      </c>
      <c r="D5" s="839" t="s">
        <v>483</v>
      </c>
    </row>
    <row r="6" spans="1:4" ht="36.75" customHeight="1" thickBot="1">
      <c r="A6" s="523" t="s">
        <v>114</v>
      </c>
      <c r="B6" s="838"/>
      <c r="C6" s="840"/>
      <c r="D6" s="840"/>
    </row>
    <row r="7" spans="1:4" ht="15" customHeight="1">
      <c r="A7" s="524" t="s">
        <v>115</v>
      </c>
      <c r="B7" s="44" t="s">
        <v>116</v>
      </c>
      <c r="C7" s="207">
        <v>196412</v>
      </c>
      <c r="D7" s="45">
        <v>197889</v>
      </c>
    </row>
    <row r="8" spans="1:4" ht="15" customHeight="1">
      <c r="A8" s="525" t="s">
        <v>117</v>
      </c>
      <c r="B8" s="46" t="s">
        <v>118</v>
      </c>
      <c r="C8" s="45">
        <v>52606</v>
      </c>
      <c r="D8" s="45">
        <v>53005</v>
      </c>
    </row>
    <row r="9" spans="1:4" ht="15" customHeight="1">
      <c r="A9" s="525" t="s">
        <v>11</v>
      </c>
      <c r="B9" s="46" t="s">
        <v>119</v>
      </c>
      <c r="C9" s="47">
        <f>SUM(C11:C39)</f>
        <v>79896</v>
      </c>
      <c r="D9" s="47">
        <f>SUM(D11:D39)</f>
        <v>81289</v>
      </c>
    </row>
    <row r="10" spans="1:4" ht="15" customHeight="1">
      <c r="A10" s="835"/>
      <c r="B10" s="48" t="s">
        <v>120</v>
      </c>
      <c r="C10" s="45"/>
      <c r="D10" s="45"/>
    </row>
    <row r="11" spans="1:4" ht="15" customHeight="1">
      <c r="A11" s="836"/>
      <c r="B11" s="49" t="s">
        <v>121</v>
      </c>
      <c r="C11" s="206">
        <v>20</v>
      </c>
      <c r="D11" s="206">
        <v>20</v>
      </c>
    </row>
    <row r="12" spans="1:4" ht="15" customHeight="1">
      <c r="A12" s="836"/>
      <c r="B12" s="49" t="s">
        <v>122</v>
      </c>
      <c r="C12" s="137">
        <v>3000</v>
      </c>
      <c r="D12" s="137">
        <v>3000</v>
      </c>
    </row>
    <row r="13" spans="1:4" ht="15" customHeight="1">
      <c r="A13" s="836"/>
      <c r="B13" s="148" t="s">
        <v>123</v>
      </c>
      <c r="C13" s="137">
        <v>100</v>
      </c>
      <c r="D13" s="137">
        <v>100</v>
      </c>
    </row>
    <row r="14" spans="1:4" ht="15" customHeight="1">
      <c r="A14" s="836"/>
      <c r="B14" s="148" t="s">
        <v>124</v>
      </c>
      <c r="C14" s="137">
        <v>100</v>
      </c>
      <c r="D14" s="137">
        <v>100</v>
      </c>
    </row>
    <row r="15" spans="1:4" ht="15" customHeight="1">
      <c r="A15" s="836"/>
      <c r="B15" s="148" t="s">
        <v>125</v>
      </c>
      <c r="C15" s="137">
        <v>1500</v>
      </c>
      <c r="D15" s="137">
        <v>1500</v>
      </c>
    </row>
    <row r="16" spans="1:4" ht="15" customHeight="1">
      <c r="A16" s="836"/>
      <c r="B16" s="148" t="s">
        <v>126</v>
      </c>
      <c r="C16" s="137">
        <v>3500</v>
      </c>
      <c r="D16" s="137">
        <v>3500</v>
      </c>
    </row>
    <row r="17" spans="1:4" ht="15" customHeight="1">
      <c r="A17" s="836"/>
      <c r="B17" s="148" t="s">
        <v>446</v>
      </c>
      <c r="C17" s="137">
        <v>400</v>
      </c>
      <c r="D17" s="137">
        <v>400</v>
      </c>
    </row>
    <row r="18" spans="1:4" ht="15" customHeight="1">
      <c r="A18" s="836"/>
      <c r="B18" s="148" t="s">
        <v>359</v>
      </c>
      <c r="C18" s="137">
        <v>720</v>
      </c>
      <c r="D18" s="137">
        <v>720</v>
      </c>
    </row>
    <row r="19" spans="1:4" ht="15" customHeight="1">
      <c r="A19" s="836"/>
      <c r="B19" s="148" t="s">
        <v>127</v>
      </c>
      <c r="C19" s="137">
        <v>2000</v>
      </c>
      <c r="D19" s="137">
        <v>2000</v>
      </c>
    </row>
    <row r="20" spans="1:4" ht="15" customHeight="1">
      <c r="A20" s="836"/>
      <c r="B20" s="148" t="s">
        <v>128</v>
      </c>
      <c r="C20" s="137">
        <v>500</v>
      </c>
      <c r="D20" s="137">
        <v>500</v>
      </c>
    </row>
    <row r="21" spans="1:4" ht="15" customHeight="1">
      <c r="A21" s="836"/>
      <c r="B21" s="148" t="s">
        <v>129</v>
      </c>
      <c r="C21" s="137">
        <v>4500</v>
      </c>
      <c r="D21" s="137">
        <v>4500</v>
      </c>
    </row>
    <row r="22" spans="1:4" ht="15" customHeight="1">
      <c r="A22" s="836"/>
      <c r="B22" s="148" t="s">
        <v>360</v>
      </c>
      <c r="C22" s="137">
        <v>1600</v>
      </c>
      <c r="D22" s="137">
        <v>1600</v>
      </c>
    </row>
    <row r="23" spans="1:4" ht="15" customHeight="1">
      <c r="A23" s="836"/>
      <c r="B23" s="148" t="s">
        <v>133</v>
      </c>
      <c r="C23" s="137">
        <v>100</v>
      </c>
      <c r="D23" s="137">
        <v>100</v>
      </c>
    </row>
    <row r="24" spans="1:4" ht="15" customHeight="1">
      <c r="A24" s="836"/>
      <c r="B24" s="148" t="s">
        <v>134</v>
      </c>
      <c r="C24" s="137">
        <v>7000</v>
      </c>
      <c r="D24" s="137">
        <v>7000</v>
      </c>
    </row>
    <row r="25" spans="1:4" ht="15" customHeight="1">
      <c r="A25" s="836"/>
      <c r="B25" s="148" t="s">
        <v>361</v>
      </c>
      <c r="C25" s="137">
        <v>3500</v>
      </c>
      <c r="D25" s="137">
        <v>3500</v>
      </c>
    </row>
    <row r="26" spans="1:4" ht="15" customHeight="1">
      <c r="A26" s="836"/>
      <c r="B26" s="148" t="s">
        <v>136</v>
      </c>
      <c r="C26" s="137">
        <v>450</v>
      </c>
      <c r="D26" s="137">
        <v>450</v>
      </c>
    </row>
    <row r="27" spans="1:4" ht="15.75" customHeight="1">
      <c r="A27" s="836"/>
      <c r="B27" s="148" t="s">
        <v>137</v>
      </c>
      <c r="C27" s="137">
        <v>1500</v>
      </c>
      <c r="D27" s="137">
        <v>1500</v>
      </c>
    </row>
    <row r="28" spans="1:4" ht="15" customHeight="1">
      <c r="A28" s="836"/>
      <c r="B28" s="148" t="s">
        <v>138</v>
      </c>
      <c r="C28" s="137">
        <v>15725</v>
      </c>
      <c r="D28" s="137">
        <v>15725</v>
      </c>
    </row>
    <row r="29" spans="1:4" ht="15" customHeight="1">
      <c r="A29" s="836"/>
      <c r="B29" s="148" t="s">
        <v>362</v>
      </c>
      <c r="C29" s="137">
        <v>500</v>
      </c>
      <c r="D29" s="137">
        <v>500</v>
      </c>
    </row>
    <row r="30" spans="1:4" ht="19.5" customHeight="1">
      <c r="A30" s="836"/>
      <c r="B30" s="148" t="s">
        <v>286</v>
      </c>
      <c r="C30" s="137">
        <v>600</v>
      </c>
      <c r="D30" s="137">
        <v>2600</v>
      </c>
    </row>
    <row r="31" spans="1:4" ht="15" customHeight="1">
      <c r="A31" s="836"/>
      <c r="B31" s="148" t="s">
        <v>140</v>
      </c>
      <c r="C31" s="137">
        <v>2000</v>
      </c>
      <c r="D31" s="137">
        <v>2000</v>
      </c>
    </row>
    <row r="32" spans="1:4" ht="16.5" customHeight="1">
      <c r="A32" s="836"/>
      <c r="B32" s="148" t="s">
        <v>142</v>
      </c>
      <c r="C32" s="137">
        <v>2000</v>
      </c>
      <c r="D32" s="137">
        <v>2000</v>
      </c>
    </row>
    <row r="33" spans="1:4" ht="15" customHeight="1">
      <c r="A33" s="836"/>
      <c r="B33" s="148" t="s">
        <v>364</v>
      </c>
      <c r="C33" s="137">
        <v>2000</v>
      </c>
      <c r="D33" s="137">
        <v>2000</v>
      </c>
    </row>
    <row r="34" spans="1:4" ht="15" customHeight="1">
      <c r="A34" s="836"/>
      <c r="B34" s="148" t="s">
        <v>143</v>
      </c>
      <c r="C34" s="169">
        <v>12963</v>
      </c>
      <c r="D34" s="169">
        <v>12356</v>
      </c>
    </row>
    <row r="35" spans="1:4" ht="15" customHeight="1">
      <c r="A35" s="526"/>
      <c r="B35" s="520" t="s">
        <v>144</v>
      </c>
      <c r="C35" s="169">
        <v>364</v>
      </c>
      <c r="D35" s="169">
        <v>364</v>
      </c>
    </row>
    <row r="36" spans="1:4" ht="15" customHeight="1">
      <c r="A36" s="526"/>
      <c r="B36" s="49" t="s">
        <v>306</v>
      </c>
      <c r="C36" s="137">
        <v>1510</v>
      </c>
      <c r="D36" s="137">
        <v>1510</v>
      </c>
    </row>
    <row r="37" spans="1:4" ht="15" customHeight="1">
      <c r="A37" s="526"/>
      <c r="B37" s="49" t="s">
        <v>146</v>
      </c>
      <c r="C37" s="137">
        <v>5900</v>
      </c>
      <c r="D37" s="137">
        <v>5900</v>
      </c>
    </row>
    <row r="38" spans="1:4" ht="15" customHeight="1">
      <c r="A38" s="526"/>
      <c r="B38" s="521" t="s">
        <v>363</v>
      </c>
      <c r="C38" s="137">
        <v>3744</v>
      </c>
      <c r="D38" s="137">
        <v>3744</v>
      </c>
    </row>
    <row r="39" spans="1:4" ht="15" customHeight="1" thickBot="1">
      <c r="A39" s="526"/>
      <c r="B39" s="527" t="s">
        <v>148</v>
      </c>
      <c r="C39" s="543">
        <v>2100</v>
      </c>
      <c r="D39" s="543">
        <v>2100</v>
      </c>
    </row>
    <row r="40" spans="1:4" ht="15" customHeight="1" thickBot="1">
      <c r="A40" s="530"/>
      <c r="B40" s="528" t="s">
        <v>111</v>
      </c>
      <c r="C40" s="529">
        <f>C7+C8+C9</f>
        <v>328914</v>
      </c>
      <c r="D40" s="529">
        <f>D7+D8+D9</f>
        <v>332183</v>
      </c>
    </row>
    <row r="41" spans="1:4" ht="15" customHeight="1">
      <c r="A41" s="50"/>
      <c r="B41" s="51"/>
      <c r="C41" s="52"/>
      <c r="D41" s="52"/>
    </row>
    <row r="42" spans="1:4" ht="15" customHeight="1">
      <c r="A42" s="50"/>
      <c r="B42" s="51"/>
      <c r="C42" s="52"/>
      <c r="D42" s="52"/>
    </row>
    <row r="43" spans="2:4" ht="12.75">
      <c r="B43" s="53"/>
      <c r="C43" s="53"/>
      <c r="D43" s="53"/>
    </row>
    <row r="44" spans="2:4" ht="12.75">
      <c r="B44" s="53"/>
      <c r="C44" s="53"/>
      <c r="D44" s="53"/>
    </row>
    <row r="45" spans="2:4" ht="12.75">
      <c r="B45" s="53"/>
      <c r="C45" s="53"/>
      <c r="D45" s="53"/>
    </row>
    <row r="46" spans="2:4" ht="12.75">
      <c r="B46" s="53"/>
      <c r="C46" s="53"/>
      <c r="D46" s="53"/>
    </row>
    <row r="47" spans="2:4" ht="12.75">
      <c r="B47" s="53"/>
      <c r="C47" s="53"/>
      <c r="D47" s="53"/>
    </row>
    <row r="48" spans="2:4" ht="12.75">
      <c r="B48" s="53"/>
      <c r="C48" s="53"/>
      <c r="D48" s="53"/>
    </row>
    <row r="49" spans="2:4" ht="12.75">
      <c r="B49" s="53"/>
      <c r="C49" s="53"/>
      <c r="D49" s="53"/>
    </row>
    <row r="50" spans="2:4" ht="12.75">
      <c r="B50" s="53"/>
      <c r="C50" s="53"/>
      <c r="D50" s="53"/>
    </row>
    <row r="51" spans="2:4" ht="12.75">
      <c r="B51" s="53"/>
      <c r="C51" s="53"/>
      <c r="D51" s="53"/>
    </row>
    <row r="52" spans="2:4" ht="12.75">
      <c r="B52" s="53"/>
      <c r="C52" s="53"/>
      <c r="D52" s="53"/>
    </row>
    <row r="53" spans="2:4" ht="12.75">
      <c r="B53" s="53"/>
      <c r="C53" s="53"/>
      <c r="D53" s="53"/>
    </row>
    <row r="54" spans="2:4" ht="12.75">
      <c r="B54" s="53"/>
      <c r="C54" s="53"/>
      <c r="D54" s="53"/>
    </row>
    <row r="55" spans="2:4" ht="12.75">
      <c r="B55" s="53"/>
      <c r="C55" s="53"/>
      <c r="D55" s="53"/>
    </row>
    <row r="56" spans="2:4" ht="12.75">
      <c r="B56" s="53"/>
      <c r="C56" s="54"/>
      <c r="D56" s="54"/>
    </row>
    <row r="57" spans="2:4" ht="12.75">
      <c r="B57" s="53"/>
      <c r="C57" s="53"/>
      <c r="D57" s="53"/>
    </row>
    <row r="58" spans="2:4" ht="12.75">
      <c r="B58" s="53"/>
      <c r="C58" s="53"/>
      <c r="D58" s="53"/>
    </row>
    <row r="59" spans="2:4" ht="12.75">
      <c r="B59" s="53"/>
      <c r="C59" s="53"/>
      <c r="D59" s="53"/>
    </row>
    <row r="60" spans="2:4" ht="12.75">
      <c r="B60" s="53"/>
      <c r="C60" s="53"/>
      <c r="D60" s="53"/>
    </row>
    <row r="61" spans="2:4" ht="12.75">
      <c r="B61" s="53"/>
      <c r="C61" s="53"/>
      <c r="D61" s="53"/>
    </row>
    <row r="62" spans="2:4" ht="12.75">
      <c r="B62" s="53"/>
      <c r="C62" s="53"/>
      <c r="D62" s="53"/>
    </row>
    <row r="63" spans="2:4" ht="12.75">
      <c r="B63" s="53"/>
      <c r="C63" s="53"/>
      <c r="D63" s="53"/>
    </row>
    <row r="64" spans="2:4" ht="12.75">
      <c r="B64" s="53"/>
      <c r="C64" s="53"/>
      <c r="D64" s="53"/>
    </row>
    <row r="65" spans="2:4" ht="12.75">
      <c r="B65" s="53"/>
      <c r="C65" s="53"/>
      <c r="D65" s="53"/>
    </row>
    <row r="66" spans="2:4" ht="12.75">
      <c r="B66" s="53"/>
      <c r="C66" s="53"/>
      <c r="D66" s="53"/>
    </row>
  </sheetData>
  <sheetProtection/>
  <mergeCells count="6">
    <mergeCell ref="A10:A34"/>
    <mergeCell ref="B5:B6"/>
    <mergeCell ref="D5:D6"/>
    <mergeCell ref="B1:C1"/>
    <mergeCell ref="B2:C2"/>
    <mergeCell ref="C5:C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6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00390625" style="0" customWidth="1"/>
  </cols>
  <sheetData>
    <row r="1" spans="1:3" ht="12.75">
      <c r="A1" s="230"/>
      <c r="B1" s="738" t="s">
        <v>615</v>
      </c>
      <c r="C1" s="738"/>
    </row>
    <row r="2" spans="1:4" ht="25.5" customHeight="1" thickBot="1">
      <c r="A2" s="230"/>
      <c r="B2" s="739" t="s">
        <v>322</v>
      </c>
      <c r="C2" s="739"/>
      <c r="D2" t="s">
        <v>192</v>
      </c>
    </row>
    <row r="3" spans="1:4" ht="25.5" customHeight="1">
      <c r="A3" s="231" t="s">
        <v>40</v>
      </c>
      <c r="B3" s="232" t="s">
        <v>41</v>
      </c>
      <c r="C3" s="547" t="s">
        <v>341</v>
      </c>
      <c r="D3" s="687" t="s">
        <v>485</v>
      </c>
    </row>
    <row r="4" spans="1:4" ht="12" customHeight="1">
      <c r="A4" s="233"/>
      <c r="B4" s="234" t="s">
        <v>42</v>
      </c>
      <c r="C4" s="261"/>
      <c r="D4" s="545"/>
    </row>
    <row r="5" spans="1:4" ht="12" customHeight="1">
      <c r="A5" s="235" t="s">
        <v>43</v>
      </c>
      <c r="B5" s="236" t="s">
        <v>292</v>
      </c>
      <c r="C5" s="262">
        <f>C7+C9+C10+C11+C12+C17+C18+C19+C20+C21+C22+C23+C16+C15+C8+C6</f>
        <v>4517556</v>
      </c>
      <c r="D5" s="614">
        <f>D6+D7+D8+D9+D10+D11+D12+D15+D17+D18+D19+D20+D21+D22+D23</f>
        <v>4477834</v>
      </c>
    </row>
    <row r="6" spans="1:4" ht="12" customHeight="1">
      <c r="A6" s="235"/>
      <c r="B6" s="237" t="s">
        <v>319</v>
      </c>
      <c r="C6" s="263">
        <f>'5.2. Önkormányzat kiadás'!B5+'5.2. Önkormányzat kiadás'!B6</f>
        <v>67617</v>
      </c>
      <c r="D6" s="615">
        <f>'5.2. Önkormányzat kiadás'!C5+'5.2. Önkormányzat kiadás'!C6</f>
        <v>76719</v>
      </c>
    </row>
    <row r="7" spans="1:4" ht="12" customHeight="1">
      <c r="A7" s="740"/>
      <c r="B7" s="237" t="s">
        <v>320</v>
      </c>
      <c r="C7" s="263">
        <f>'5.2. Önkormányzat kiadás'!B7</f>
        <v>18067</v>
      </c>
      <c r="D7" s="615">
        <f>'5.2. Önkormányzat kiadás'!C7</f>
        <v>20395</v>
      </c>
    </row>
    <row r="8" spans="1:4" ht="12" customHeight="1">
      <c r="A8" s="740"/>
      <c r="B8" s="237" t="s">
        <v>317</v>
      </c>
      <c r="C8" s="263">
        <f>'5.2. Önkormányzat kiadás'!B8</f>
        <v>592004</v>
      </c>
      <c r="D8" s="615">
        <f>'5.2. Önkormányzat kiadás'!C8</f>
        <v>598226</v>
      </c>
    </row>
    <row r="9" spans="1:4" ht="12" customHeight="1">
      <c r="A9" s="740"/>
      <c r="B9" s="237" t="s">
        <v>48</v>
      </c>
      <c r="C9" s="263">
        <v>164765</v>
      </c>
      <c r="D9" s="615">
        <v>272627</v>
      </c>
    </row>
    <row r="10" spans="1:4" ht="12" customHeight="1">
      <c r="A10" s="740"/>
      <c r="B10" s="237" t="s">
        <v>49</v>
      </c>
      <c r="C10" s="263">
        <f>'5.2. Önkormányzat kiadás'!B42-'2. ÖSSZES kiadások'!C9</f>
        <v>42167</v>
      </c>
      <c r="D10" s="615">
        <v>42707</v>
      </c>
    </row>
    <row r="11" spans="1:4" ht="12" customHeight="1">
      <c r="A11" s="740"/>
      <c r="B11" s="237" t="s">
        <v>542</v>
      </c>
      <c r="C11" s="263">
        <f>'5.2. Önkormányzat kiadás'!B71</f>
        <v>121720</v>
      </c>
      <c r="D11" s="615">
        <f>'5.2. Önkormányzat kiadás'!C71</f>
        <v>121720</v>
      </c>
    </row>
    <row r="12" spans="1:4" ht="12" customHeight="1">
      <c r="A12" s="740"/>
      <c r="B12" s="237" t="s">
        <v>51</v>
      </c>
      <c r="C12" s="263">
        <f>C13+C14</f>
        <v>2560714</v>
      </c>
      <c r="D12" s="615">
        <f>D13+D14</f>
        <v>2497583</v>
      </c>
    </row>
    <row r="13" spans="1:4" ht="12" customHeight="1">
      <c r="A13" s="740"/>
      <c r="B13" s="237" t="s">
        <v>57</v>
      </c>
      <c r="C13" s="263">
        <f>'5.2. Önkormányzat kiadás'!B90</f>
        <v>1949049</v>
      </c>
      <c r="D13" s="615">
        <f>'5.2. Önkormányzat kiadás'!C90</f>
        <v>1925730</v>
      </c>
    </row>
    <row r="14" spans="1:4" ht="12" customHeight="1">
      <c r="A14" s="740"/>
      <c r="B14" s="237" t="s">
        <v>58</v>
      </c>
      <c r="C14" s="263">
        <f>'5.2. Önkormányzat kiadás'!B91</f>
        <v>611665</v>
      </c>
      <c r="D14" s="615">
        <f>'5.2. Önkormányzat kiadás'!C91</f>
        <v>571853</v>
      </c>
    </row>
    <row r="15" spans="1:4" ht="12" customHeight="1">
      <c r="A15" s="740"/>
      <c r="B15" s="237" t="s">
        <v>54</v>
      </c>
      <c r="C15" s="263"/>
      <c r="D15" s="646">
        <f>'5.2. Önkormányzat kiadás'!C96</f>
        <v>182</v>
      </c>
    </row>
    <row r="16" spans="1:4" ht="12" customHeight="1">
      <c r="A16" s="740"/>
      <c r="B16" s="237" t="s">
        <v>55</v>
      </c>
      <c r="C16" s="263"/>
      <c r="D16" s="545"/>
    </row>
    <row r="17" spans="1:4" ht="12" customHeight="1">
      <c r="A17" s="740"/>
      <c r="B17" s="238" t="s">
        <v>59</v>
      </c>
      <c r="C17" s="263">
        <f>'5.2. Önkormányzat kiadás'!B92</f>
        <v>500</v>
      </c>
      <c r="D17" s="615">
        <f>'5.2. Önkormányzat kiadás'!C92</f>
        <v>500</v>
      </c>
    </row>
    <row r="18" spans="1:4" ht="12" customHeight="1">
      <c r="A18" s="740"/>
      <c r="B18" s="238" t="s">
        <v>60</v>
      </c>
      <c r="C18" s="263">
        <f>'5.2. Önkormányzat kiadás'!B93</f>
        <v>257318</v>
      </c>
      <c r="D18" s="615">
        <f>'5.2. Önkormányzat kiadás'!C93</f>
        <v>198493</v>
      </c>
    </row>
    <row r="19" spans="1:4" ht="12" customHeight="1">
      <c r="A19" s="740"/>
      <c r="B19" s="239" t="s">
        <v>293</v>
      </c>
      <c r="C19" s="263">
        <f>'5.2. Önkormányzat kiadás'!B94</f>
        <v>4000</v>
      </c>
      <c r="D19" s="615">
        <f>'5.2. Önkormányzat kiadás'!C94</f>
        <v>4184</v>
      </c>
    </row>
    <row r="20" spans="1:4" ht="12" customHeight="1">
      <c r="A20" s="740"/>
      <c r="B20" s="238" t="s">
        <v>61</v>
      </c>
      <c r="C20" s="263">
        <f>'5.2. Önkormányzat kiadás'!B95</f>
        <v>430568</v>
      </c>
      <c r="D20" s="615">
        <f>'5.2. Önkormányzat kiadás'!C95</f>
        <v>430568</v>
      </c>
    </row>
    <row r="21" spans="1:4" ht="12" customHeight="1">
      <c r="A21" s="740"/>
      <c r="B21" s="238" t="s">
        <v>62</v>
      </c>
      <c r="C21" s="263">
        <f>'5.2. Önkormányzat kiadás'!B97</f>
        <v>256616</v>
      </c>
      <c r="D21" s="615">
        <f>'5.2. Önkormányzat kiadás'!C97</f>
        <v>211330</v>
      </c>
    </row>
    <row r="22" spans="1:4" ht="12" customHeight="1">
      <c r="A22" s="233"/>
      <c r="B22" s="238" t="s">
        <v>63</v>
      </c>
      <c r="C22" s="263">
        <f>'5.2. Önkormányzat kiadás'!B98</f>
        <v>0</v>
      </c>
      <c r="D22" s="615">
        <f>'5.2. Önkormányzat kiadás'!C98</f>
        <v>200</v>
      </c>
    </row>
    <row r="23" spans="1:4" ht="12" customHeight="1">
      <c r="A23" s="233"/>
      <c r="B23" s="238" t="s">
        <v>64</v>
      </c>
      <c r="C23" s="263">
        <f>'5.2. Önkormányzat kiadás'!B99</f>
        <v>1500</v>
      </c>
      <c r="D23" s="615">
        <f>'5.2. Önkormányzat kiadás'!C99</f>
        <v>2400</v>
      </c>
    </row>
    <row r="24" spans="1:4" ht="12" customHeight="1">
      <c r="A24" s="235" t="s">
        <v>56</v>
      </c>
      <c r="B24" s="236" t="s">
        <v>536</v>
      </c>
      <c r="C24" s="264">
        <f>C25+C26+C27</f>
        <v>328914</v>
      </c>
      <c r="D24" s="616">
        <f>D25+D26+D27</f>
        <v>332183</v>
      </c>
    </row>
    <row r="25" spans="1:4" ht="12" customHeight="1">
      <c r="A25" s="740"/>
      <c r="B25" s="237" t="s">
        <v>45</v>
      </c>
      <c r="C25" s="265">
        <f>'4. Intézményi kiadások'!C14</f>
        <v>196412</v>
      </c>
      <c r="D25" s="617">
        <f>'4. Intézményi kiadások'!D14</f>
        <v>197889</v>
      </c>
    </row>
    <row r="26" spans="1:4" ht="12" customHeight="1">
      <c r="A26" s="740"/>
      <c r="B26" s="237" t="s">
        <v>46</v>
      </c>
      <c r="C26" s="265">
        <f>'4. Intézményi kiadások'!E14</f>
        <v>52606</v>
      </c>
      <c r="D26" s="617">
        <f>'4. Intézményi kiadások'!G14</f>
        <v>53005</v>
      </c>
    </row>
    <row r="27" spans="1:4" ht="12" customHeight="1">
      <c r="A27" s="740"/>
      <c r="B27" s="237" t="s">
        <v>47</v>
      </c>
      <c r="C27" s="265">
        <f>'4. Intézményi kiadások'!H14</f>
        <v>79896</v>
      </c>
      <c r="D27" s="617">
        <f>'4. Intézményi kiadások'!I14</f>
        <v>81289</v>
      </c>
    </row>
    <row r="28" spans="1:4" ht="12" customHeight="1">
      <c r="A28" s="235" t="s">
        <v>79</v>
      </c>
      <c r="B28" s="236" t="s">
        <v>299</v>
      </c>
      <c r="C28" s="266">
        <f>C29+C30+C31+C32+C33+C34+C36+C37+C38</f>
        <v>676328</v>
      </c>
      <c r="D28" s="618">
        <f>D29+D30+D31+D32+D33+D35</f>
        <v>600617</v>
      </c>
    </row>
    <row r="29" spans="1:4" ht="12" customHeight="1">
      <c r="A29" s="740" t="s">
        <v>44</v>
      </c>
      <c r="B29" s="237" t="s">
        <v>45</v>
      </c>
      <c r="C29" s="265">
        <f>'4. Intézményi kiadások'!C13</f>
        <v>200021</v>
      </c>
      <c r="D29" s="617">
        <f>'4. Intézményi kiadások'!D13</f>
        <v>148034</v>
      </c>
    </row>
    <row r="30" spans="1:4" ht="12" customHeight="1">
      <c r="A30" s="740"/>
      <c r="B30" s="237" t="s">
        <v>46</v>
      </c>
      <c r="C30" s="265">
        <f>'4. Intézményi kiadások'!E13</f>
        <v>51232</v>
      </c>
      <c r="D30" s="617">
        <f>'4. Intézményi kiadások'!G13</f>
        <v>38467</v>
      </c>
    </row>
    <row r="31" spans="1:4" ht="12" customHeight="1">
      <c r="A31" s="740"/>
      <c r="B31" s="237" t="s">
        <v>47</v>
      </c>
      <c r="C31" s="265">
        <f>'4. Intézményi kiadások'!H13</f>
        <v>415824</v>
      </c>
      <c r="D31" s="617">
        <f>'4. Intézményi kiadások'!I13</f>
        <v>407125</v>
      </c>
    </row>
    <row r="32" spans="1:4" ht="12" customHeight="1">
      <c r="A32" s="740"/>
      <c r="B32" s="237" t="s">
        <v>48</v>
      </c>
      <c r="C32" s="265">
        <f>'4. Intézményi kiadások'!C27</f>
        <v>4801</v>
      </c>
      <c r="D32" s="617">
        <f>'4. Intézményi kiadások'!D27</f>
        <v>0</v>
      </c>
    </row>
    <row r="33" spans="1:4" ht="12" customHeight="1">
      <c r="A33" s="740"/>
      <c r="B33" s="237" t="s">
        <v>49</v>
      </c>
      <c r="C33" s="265">
        <f>'4. Intézményi kiadások'!E27</f>
        <v>0</v>
      </c>
      <c r="D33" s="617">
        <f>'4. Intézményi kiadások'!G27</f>
        <v>0</v>
      </c>
    </row>
    <row r="34" spans="1:4" ht="12" customHeight="1">
      <c r="A34" s="740"/>
      <c r="B34" s="237" t="s">
        <v>50</v>
      </c>
      <c r="C34" s="265"/>
      <c r="D34" s="545"/>
    </row>
    <row r="35" spans="1:4" ht="12" customHeight="1">
      <c r="A35" s="740"/>
      <c r="B35" s="237" t="s">
        <v>51</v>
      </c>
      <c r="C35" s="265">
        <f>C36+C37</f>
        <v>4450</v>
      </c>
      <c r="D35" s="617">
        <f>D36+D37</f>
        <v>6991</v>
      </c>
    </row>
    <row r="36" spans="1:4" ht="12" customHeight="1">
      <c r="A36" s="740"/>
      <c r="B36" s="237" t="s">
        <v>52</v>
      </c>
      <c r="C36" s="265">
        <f>'4. Intézményi kiadások'!C41</f>
        <v>4450</v>
      </c>
      <c r="D36" s="617">
        <f>'4. Intézményi kiadások'!D41</f>
        <v>6991</v>
      </c>
    </row>
    <row r="37" spans="1:4" ht="12" customHeight="1">
      <c r="A37" s="740"/>
      <c r="B37" s="237" t="s">
        <v>53</v>
      </c>
      <c r="C37" s="265">
        <f>'4. Intézményi kiadások'!E41</f>
        <v>0</v>
      </c>
      <c r="D37" s="617">
        <f>'4. Intézményi kiadások'!F41</f>
        <v>0</v>
      </c>
    </row>
    <row r="38" spans="1:4" ht="12" customHeight="1">
      <c r="A38" s="233"/>
      <c r="B38" s="237" t="s">
        <v>55</v>
      </c>
      <c r="C38" s="265">
        <f>'4. Intézményi kiadások'!C55</f>
        <v>0</v>
      </c>
      <c r="D38" s="617">
        <f>'4. Intézményi kiadások'!D55</f>
        <v>0</v>
      </c>
    </row>
    <row r="39" spans="1:4" ht="12" customHeight="1">
      <c r="A39" s="240"/>
      <c r="B39" s="241" t="s">
        <v>294</v>
      </c>
      <c r="C39" s="267">
        <f>C28+C24+C5</f>
        <v>5522798</v>
      </c>
      <c r="D39" s="619">
        <f>D28+D24+D5</f>
        <v>5410634</v>
      </c>
    </row>
    <row r="40" spans="1:4" ht="12" customHeight="1">
      <c r="A40" s="242"/>
      <c r="B40" s="243" t="s">
        <v>45</v>
      </c>
      <c r="C40" s="268">
        <f aca="true" t="shared" si="0" ref="C40:D42">C25+C29+C6</f>
        <v>464050</v>
      </c>
      <c r="D40" s="620">
        <f t="shared" si="0"/>
        <v>422642</v>
      </c>
    </row>
    <row r="41" spans="1:5" ht="12" customHeight="1">
      <c r="A41" s="740"/>
      <c r="B41" s="237" t="s">
        <v>46</v>
      </c>
      <c r="C41" s="263">
        <f t="shared" si="0"/>
        <v>121905</v>
      </c>
      <c r="D41" s="615">
        <f t="shared" si="0"/>
        <v>111867</v>
      </c>
      <c r="E41" s="17"/>
    </row>
    <row r="42" spans="1:5" ht="12" customHeight="1">
      <c r="A42" s="740"/>
      <c r="B42" s="237" t="s">
        <v>47</v>
      </c>
      <c r="C42" s="263">
        <f t="shared" si="0"/>
        <v>1087724</v>
      </c>
      <c r="D42" s="615">
        <f t="shared" si="0"/>
        <v>1086640</v>
      </c>
      <c r="E42" s="17"/>
    </row>
    <row r="43" spans="1:5" ht="12" customHeight="1">
      <c r="A43" s="740"/>
      <c r="B43" s="237" t="s">
        <v>48</v>
      </c>
      <c r="C43" s="263">
        <f>C9+C32</f>
        <v>169566</v>
      </c>
      <c r="D43" s="615">
        <f>D9+D32</f>
        <v>272627</v>
      </c>
      <c r="E43" s="17"/>
    </row>
    <row r="44" spans="1:5" ht="12" customHeight="1">
      <c r="A44" s="740"/>
      <c r="B44" s="237" t="s">
        <v>49</v>
      </c>
      <c r="C44" s="263">
        <f>C10+C33</f>
        <v>42167</v>
      </c>
      <c r="D44" s="615">
        <f>D10+D33</f>
        <v>42707</v>
      </c>
      <c r="E44" s="17"/>
    </row>
    <row r="45" spans="1:5" ht="12" customHeight="1">
      <c r="A45" s="740"/>
      <c r="B45" s="237" t="s">
        <v>543</v>
      </c>
      <c r="C45" s="263">
        <f>C11</f>
        <v>121720</v>
      </c>
      <c r="D45" s="615">
        <f>D11</f>
        <v>121720</v>
      </c>
      <c r="E45" s="17"/>
    </row>
    <row r="46" spans="1:5" ht="12" customHeight="1">
      <c r="A46" s="740"/>
      <c r="B46" s="237" t="s">
        <v>51</v>
      </c>
      <c r="C46" s="263">
        <f aca="true" t="shared" si="1" ref="C46:D48">C12+C35</f>
        <v>2565164</v>
      </c>
      <c r="D46" s="615">
        <f t="shared" si="1"/>
        <v>2504574</v>
      </c>
      <c r="E46" s="17"/>
    </row>
    <row r="47" spans="1:5" ht="12" customHeight="1">
      <c r="A47" s="740"/>
      <c r="B47" s="237" t="s">
        <v>57</v>
      </c>
      <c r="C47" s="263">
        <f t="shared" si="1"/>
        <v>1953499</v>
      </c>
      <c r="D47" s="615">
        <f t="shared" si="1"/>
        <v>1932721</v>
      </c>
      <c r="E47" s="17"/>
    </row>
    <row r="48" spans="1:7" ht="12" customHeight="1">
      <c r="A48" s="740"/>
      <c r="B48" s="237" t="s">
        <v>58</v>
      </c>
      <c r="C48" s="263">
        <f t="shared" si="1"/>
        <v>611665</v>
      </c>
      <c r="D48" s="615">
        <f t="shared" si="1"/>
        <v>571853</v>
      </c>
      <c r="E48" s="17"/>
      <c r="G48" s="17"/>
    </row>
    <row r="49" spans="1:5" ht="12" customHeight="1">
      <c r="A49" s="740"/>
      <c r="B49" s="237" t="s">
        <v>54</v>
      </c>
      <c r="C49" s="263">
        <f>C15</f>
        <v>0</v>
      </c>
      <c r="D49" s="615">
        <f>D15</f>
        <v>182</v>
      </c>
      <c r="E49" s="17"/>
    </row>
    <row r="50" spans="1:5" ht="12" customHeight="1">
      <c r="A50" s="740"/>
      <c r="B50" s="237" t="s">
        <v>55</v>
      </c>
      <c r="C50" s="263">
        <f>C38+C16</f>
        <v>0</v>
      </c>
      <c r="D50" s="615">
        <f>D38+D16</f>
        <v>0</v>
      </c>
      <c r="E50" s="17"/>
    </row>
    <row r="51" spans="1:5" ht="12" customHeight="1">
      <c r="A51" s="740"/>
      <c r="B51" s="238" t="s">
        <v>59</v>
      </c>
      <c r="C51" s="263">
        <f aca="true" t="shared" si="2" ref="C51:D54">C17</f>
        <v>500</v>
      </c>
      <c r="D51" s="615">
        <f t="shared" si="2"/>
        <v>500</v>
      </c>
      <c r="E51" s="17"/>
    </row>
    <row r="52" spans="1:5" ht="12" customHeight="1">
      <c r="A52" s="740"/>
      <c r="B52" s="238" t="s">
        <v>60</v>
      </c>
      <c r="C52" s="263">
        <f t="shared" si="2"/>
        <v>257318</v>
      </c>
      <c r="D52" s="615">
        <f t="shared" si="2"/>
        <v>198493</v>
      </c>
      <c r="E52" s="17"/>
    </row>
    <row r="53" spans="1:5" ht="12" customHeight="1">
      <c r="A53" s="740"/>
      <c r="B53" s="239" t="s">
        <v>293</v>
      </c>
      <c r="C53" s="263">
        <f t="shared" si="2"/>
        <v>4000</v>
      </c>
      <c r="D53" s="615">
        <f t="shared" si="2"/>
        <v>4184</v>
      </c>
      <c r="E53" s="17"/>
    </row>
    <row r="54" spans="1:5" ht="12" customHeight="1">
      <c r="A54" s="740"/>
      <c r="B54" s="238" t="s">
        <v>61</v>
      </c>
      <c r="C54" s="263">
        <f t="shared" si="2"/>
        <v>430568</v>
      </c>
      <c r="D54" s="615">
        <f t="shared" si="2"/>
        <v>430568</v>
      </c>
      <c r="E54" s="17"/>
    </row>
    <row r="55" spans="1:5" ht="12" customHeight="1">
      <c r="A55" s="740"/>
      <c r="B55" s="238" t="s">
        <v>62</v>
      </c>
      <c r="C55" s="263">
        <f aca="true" t="shared" si="3" ref="C55:D57">C21</f>
        <v>256616</v>
      </c>
      <c r="D55" s="615">
        <f t="shared" si="3"/>
        <v>211330</v>
      </c>
      <c r="E55" s="17"/>
    </row>
    <row r="56" spans="1:5" ht="12" customHeight="1">
      <c r="A56" s="741"/>
      <c r="B56" s="632" t="s">
        <v>545</v>
      </c>
      <c r="C56" s="268">
        <f t="shared" si="3"/>
        <v>0</v>
      </c>
      <c r="D56" s="620">
        <f t="shared" si="3"/>
        <v>200</v>
      </c>
      <c r="E56" s="17"/>
    </row>
    <row r="57" spans="1:5" ht="12" customHeight="1" thickBot="1">
      <c r="A57" s="742"/>
      <c r="B57" s="541" t="s">
        <v>544</v>
      </c>
      <c r="C57" s="542">
        <f t="shared" si="3"/>
        <v>1500</v>
      </c>
      <c r="D57" s="621">
        <f t="shared" si="3"/>
        <v>2400</v>
      </c>
      <c r="E57" s="17"/>
    </row>
    <row r="58" spans="1:3" ht="12.75">
      <c r="A58" s="20"/>
      <c r="B58" s="20"/>
      <c r="C58" s="135"/>
    </row>
    <row r="59" ht="12.75">
      <c r="C59" s="136"/>
    </row>
    <row r="60" spans="3:4" ht="12.75">
      <c r="C60" s="136"/>
      <c r="D60" s="17"/>
    </row>
    <row r="61" ht="12.75">
      <c r="C61" s="136"/>
    </row>
  </sheetData>
  <sheetProtection/>
  <mergeCells count="6">
    <mergeCell ref="B1:C1"/>
    <mergeCell ref="B2:C2"/>
    <mergeCell ref="A41:A57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46"/>
  <sheetViews>
    <sheetView zoomScalePageLayoutView="0" workbookViewId="0" topLeftCell="A1">
      <selection activeCell="E19" sqref="E19:G19"/>
    </sheetView>
  </sheetViews>
  <sheetFormatPr defaultColWidth="9.140625" defaultRowHeight="12.75"/>
  <cols>
    <col min="1" max="1" width="4.421875" style="0" customWidth="1"/>
    <col min="2" max="2" width="26.28125" style="0" customWidth="1"/>
    <col min="3" max="4" width="11.8515625" style="0" customWidth="1"/>
    <col min="5" max="5" width="11.421875" style="0" customWidth="1"/>
    <col min="6" max="6" width="11.140625" style="0" hidden="1" customWidth="1"/>
    <col min="7" max="7" width="12.71093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11.8515625" style="0" customWidth="1"/>
  </cols>
  <sheetData>
    <row r="1" spans="1:11" ht="12.75" customHeight="1">
      <c r="A1" s="712" t="s">
        <v>577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</row>
    <row r="2" spans="1:11" ht="13.5" customHeight="1" thickBot="1">
      <c r="A2" s="712" t="s">
        <v>447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</row>
    <row r="3" spans="1:11" s="55" customFormat="1" ht="14.25" customHeight="1" thickTop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217" t="s">
        <v>192</v>
      </c>
    </row>
    <row r="4" spans="1:11" ht="30" customHeight="1">
      <c r="A4" s="21"/>
      <c r="B4" s="138"/>
      <c r="C4" s="710" t="s">
        <v>65</v>
      </c>
      <c r="D4" s="711"/>
      <c r="E4" s="710" t="s">
        <v>66</v>
      </c>
      <c r="F4" s="727"/>
      <c r="G4" s="728"/>
      <c r="H4" s="710" t="s">
        <v>67</v>
      </c>
      <c r="I4" s="711"/>
      <c r="J4" s="710" t="s">
        <v>454</v>
      </c>
      <c r="K4" s="713"/>
    </row>
    <row r="5" spans="1:11" ht="23.25" customHeight="1">
      <c r="A5" s="22" t="s">
        <v>40</v>
      </c>
      <c r="B5" s="198" t="s">
        <v>70</v>
      </c>
      <c r="C5" s="743" t="s">
        <v>71</v>
      </c>
      <c r="D5" s="719"/>
      <c r="E5" s="743" t="s">
        <v>72</v>
      </c>
      <c r="F5" s="727"/>
      <c r="G5" s="728"/>
      <c r="H5" s="743" t="s">
        <v>73</v>
      </c>
      <c r="I5" s="719"/>
      <c r="J5" s="743" t="s">
        <v>74</v>
      </c>
      <c r="K5" s="713"/>
    </row>
    <row r="6" spans="1:11" ht="43.5" customHeight="1">
      <c r="A6" s="22"/>
      <c r="B6" s="23"/>
      <c r="C6" s="227" t="s">
        <v>324</v>
      </c>
      <c r="D6" s="227" t="s">
        <v>491</v>
      </c>
      <c r="E6" s="227" t="s">
        <v>324</v>
      </c>
      <c r="F6" s="227" t="s">
        <v>307</v>
      </c>
      <c r="G6" s="227" t="s">
        <v>491</v>
      </c>
      <c r="H6" s="227" t="s">
        <v>324</v>
      </c>
      <c r="I6" s="227" t="s">
        <v>491</v>
      </c>
      <c r="J6" s="253" t="s">
        <v>324</v>
      </c>
      <c r="K6" s="622" t="s">
        <v>491</v>
      </c>
    </row>
    <row r="7" spans="1:11" ht="12.75" customHeight="1">
      <c r="A7" s="42" t="s">
        <v>43</v>
      </c>
      <c r="B7" s="251" t="s">
        <v>330</v>
      </c>
      <c r="C7" s="26"/>
      <c r="D7" s="26"/>
      <c r="E7" s="26"/>
      <c r="F7" s="26"/>
      <c r="G7" s="26"/>
      <c r="H7" s="26"/>
      <c r="I7" s="26"/>
      <c r="J7" s="36"/>
      <c r="K7" s="36"/>
    </row>
    <row r="8" spans="1:11" ht="13.5" customHeight="1">
      <c r="A8" s="42"/>
      <c r="B8" s="252" t="s">
        <v>329</v>
      </c>
      <c r="C8" s="26">
        <v>263</v>
      </c>
      <c r="D8" s="26"/>
      <c r="E8" s="189">
        <v>92546</v>
      </c>
      <c r="F8" s="19"/>
      <c r="G8" s="189"/>
      <c r="H8" s="26"/>
      <c r="I8" s="26"/>
      <c r="J8" s="36">
        <v>490</v>
      </c>
      <c r="K8" s="36"/>
    </row>
    <row r="9" spans="1:11" ht="12.75" customHeight="1">
      <c r="A9" s="42" t="s">
        <v>56</v>
      </c>
      <c r="B9" s="252" t="s">
        <v>325</v>
      </c>
      <c r="C9" s="26">
        <v>59078</v>
      </c>
      <c r="D9" s="26">
        <v>59078</v>
      </c>
      <c r="E9" s="189">
        <v>142162</v>
      </c>
      <c r="F9" s="19"/>
      <c r="G9" s="189">
        <v>145141</v>
      </c>
      <c r="H9" s="26"/>
      <c r="I9" s="26"/>
      <c r="J9" s="36"/>
      <c r="K9" s="36"/>
    </row>
    <row r="10" spans="1:11" ht="13.5" customHeight="1">
      <c r="A10" s="42" t="s">
        <v>79</v>
      </c>
      <c r="B10" s="252" t="s">
        <v>326</v>
      </c>
      <c r="C10" s="26">
        <v>6380</v>
      </c>
      <c r="D10" s="26">
        <v>6380</v>
      </c>
      <c r="E10" s="28">
        <v>49546</v>
      </c>
      <c r="F10" s="141"/>
      <c r="G10" s="28">
        <v>50018</v>
      </c>
      <c r="H10" s="26"/>
      <c r="I10" s="26"/>
      <c r="J10" s="36">
        <v>5394</v>
      </c>
      <c r="K10" s="36">
        <v>17293</v>
      </c>
    </row>
    <row r="11" spans="1:11" ht="15" customHeight="1">
      <c r="A11" s="724"/>
      <c r="B11" s="252" t="s">
        <v>328</v>
      </c>
      <c r="C11" s="26">
        <v>2500</v>
      </c>
      <c r="D11" s="26">
        <v>2500</v>
      </c>
      <c r="E11" s="28">
        <v>25177</v>
      </c>
      <c r="F11" s="141"/>
      <c r="G11" s="28">
        <v>25672</v>
      </c>
      <c r="H11" s="26"/>
      <c r="I11" s="26"/>
      <c r="J11" s="36">
        <v>3385</v>
      </c>
      <c r="K11" s="36">
        <v>3385</v>
      </c>
    </row>
    <row r="12" spans="1:11" ht="15" customHeight="1">
      <c r="A12" s="724"/>
      <c r="B12" s="252" t="s">
        <v>327</v>
      </c>
      <c r="C12" s="26">
        <v>340</v>
      </c>
      <c r="D12" s="26">
        <v>340</v>
      </c>
      <c r="E12" s="189">
        <v>18409</v>
      </c>
      <c r="F12" s="19"/>
      <c r="G12" s="189">
        <v>20977</v>
      </c>
      <c r="H12" s="26"/>
      <c r="I12" s="26"/>
      <c r="J12" s="36"/>
      <c r="K12" s="36">
        <v>485</v>
      </c>
    </row>
    <row r="13" spans="1:11" ht="14.25" customHeight="1">
      <c r="A13" s="42" t="s">
        <v>80</v>
      </c>
      <c r="B13" s="252" t="s">
        <v>331</v>
      </c>
      <c r="C13" s="26">
        <v>117899</v>
      </c>
      <c r="D13" s="26">
        <v>117899</v>
      </c>
      <c r="E13" s="28">
        <v>135333</v>
      </c>
      <c r="F13" s="141"/>
      <c r="G13" s="28">
        <v>135500</v>
      </c>
      <c r="H13" s="26"/>
      <c r="I13" s="26"/>
      <c r="J13" s="36"/>
      <c r="K13" s="36"/>
    </row>
    <row r="14" spans="1:11" ht="15" customHeight="1" thickBot="1">
      <c r="A14" s="37"/>
      <c r="B14" s="246" t="s">
        <v>91</v>
      </c>
      <c r="C14" s="142">
        <f aca="true" t="shared" si="0" ref="C14:K14">SUM(C7:C13)</f>
        <v>186460</v>
      </c>
      <c r="D14" s="142">
        <f t="shared" si="0"/>
        <v>186197</v>
      </c>
      <c r="E14" s="142">
        <f t="shared" si="0"/>
        <v>463173</v>
      </c>
      <c r="F14" s="142">
        <f t="shared" si="0"/>
        <v>0</v>
      </c>
      <c r="G14" s="142">
        <f t="shared" si="0"/>
        <v>377308</v>
      </c>
      <c r="H14" s="142">
        <f t="shared" si="0"/>
        <v>0</v>
      </c>
      <c r="I14" s="142">
        <f t="shared" si="0"/>
        <v>0</v>
      </c>
      <c r="J14" s="142">
        <f t="shared" si="0"/>
        <v>9269</v>
      </c>
      <c r="K14" s="150">
        <f t="shared" si="0"/>
        <v>21163</v>
      </c>
    </row>
    <row r="15" spans="1:11" ht="23.25" customHeight="1" thickBot="1" thickTop="1">
      <c r="A15" s="158" t="s">
        <v>81</v>
      </c>
      <c r="B15" s="244" t="s">
        <v>332</v>
      </c>
      <c r="C15" s="159">
        <v>4644</v>
      </c>
      <c r="D15" s="159">
        <v>5884</v>
      </c>
      <c r="E15" s="159">
        <v>311008</v>
      </c>
      <c r="F15" s="159"/>
      <c r="G15" s="159">
        <v>312884</v>
      </c>
      <c r="H15" s="159"/>
      <c r="I15" s="159">
        <v>0</v>
      </c>
      <c r="J15" s="162"/>
      <c r="K15" s="540">
        <v>153</v>
      </c>
    </row>
    <row r="16" spans="1:11" ht="14.25" thickBot="1" thickTop="1">
      <c r="A16" s="161"/>
      <c r="B16" s="245" t="s">
        <v>295</v>
      </c>
      <c r="C16" s="162">
        <f>C14+C15</f>
        <v>191104</v>
      </c>
      <c r="D16" s="162">
        <f aca="true" t="shared" si="1" ref="D16:K16">D14+D15</f>
        <v>192081</v>
      </c>
      <c r="E16" s="162">
        <f t="shared" si="1"/>
        <v>774181</v>
      </c>
      <c r="F16" s="162">
        <f t="shared" si="1"/>
        <v>0</v>
      </c>
      <c r="G16" s="162">
        <f t="shared" si="1"/>
        <v>690192</v>
      </c>
      <c r="H16" s="162">
        <f t="shared" si="1"/>
        <v>0</v>
      </c>
      <c r="I16" s="162">
        <f t="shared" si="1"/>
        <v>0</v>
      </c>
      <c r="J16" s="162">
        <f t="shared" si="1"/>
        <v>9269</v>
      </c>
      <c r="K16" s="163">
        <f t="shared" si="1"/>
        <v>21316</v>
      </c>
    </row>
    <row r="17" spans="1:11" s="53" customFormat="1" ht="14.25" thickBot="1" thickTop="1">
      <c r="A17" s="462"/>
      <c r="B17" s="463"/>
      <c r="C17" s="464"/>
      <c r="D17" s="464"/>
      <c r="E17" s="464"/>
      <c r="F17" s="464"/>
      <c r="G17" s="464"/>
      <c r="H17" s="464"/>
      <c r="I17" s="464"/>
      <c r="J17" s="464"/>
      <c r="K17" s="464"/>
    </row>
    <row r="18" spans="1:11" ht="25.5" customHeight="1" thickTop="1">
      <c r="A18" s="33"/>
      <c r="B18" s="34"/>
      <c r="C18" s="720" t="s">
        <v>454</v>
      </c>
      <c r="D18" s="726"/>
      <c r="E18" s="720" t="s">
        <v>68</v>
      </c>
      <c r="F18" s="722"/>
      <c r="G18" s="722"/>
      <c r="H18" s="722"/>
      <c r="I18" s="723"/>
      <c r="J18" s="720" t="s">
        <v>69</v>
      </c>
      <c r="K18" s="721"/>
    </row>
    <row r="19" spans="1:11" ht="34.5" customHeight="1">
      <c r="A19" s="22" t="s">
        <v>40</v>
      </c>
      <c r="B19" s="199" t="s">
        <v>70</v>
      </c>
      <c r="C19" s="743" t="s">
        <v>75</v>
      </c>
      <c r="D19" s="719"/>
      <c r="E19" s="743" t="s">
        <v>76</v>
      </c>
      <c r="F19" s="725"/>
      <c r="G19" s="719"/>
      <c r="H19" s="743" t="s">
        <v>77</v>
      </c>
      <c r="I19" s="728"/>
      <c r="J19" s="743" t="s">
        <v>78</v>
      </c>
      <c r="K19" s="713"/>
    </row>
    <row r="20" spans="1:11" ht="39.75" customHeight="1">
      <c r="A20" s="22"/>
      <c r="B20" s="139"/>
      <c r="C20" s="227" t="s">
        <v>324</v>
      </c>
      <c r="D20" s="227" t="s">
        <v>491</v>
      </c>
      <c r="E20" s="227" t="s">
        <v>324</v>
      </c>
      <c r="F20" s="227" t="s">
        <v>307</v>
      </c>
      <c r="G20" s="227" t="s">
        <v>491</v>
      </c>
      <c r="H20" s="227" t="s">
        <v>324</v>
      </c>
      <c r="I20" s="227" t="s">
        <v>491</v>
      </c>
      <c r="J20" s="253" t="s">
        <v>324</v>
      </c>
      <c r="K20" s="622" t="s">
        <v>491</v>
      </c>
    </row>
    <row r="21" spans="1:11" ht="13.5" customHeight="1">
      <c r="A21" s="42" t="s">
        <v>43</v>
      </c>
      <c r="B21" s="251" t="s">
        <v>330</v>
      </c>
      <c r="C21" s="26"/>
      <c r="D21" s="26"/>
      <c r="E21" s="26"/>
      <c r="F21" s="26"/>
      <c r="G21" s="26"/>
      <c r="H21" s="26"/>
      <c r="I21" s="27"/>
      <c r="J21" s="27"/>
      <c r="K21" s="165"/>
    </row>
    <row r="22" spans="1:11" ht="12" customHeight="1">
      <c r="A22" s="42"/>
      <c r="B22" s="252" t="s">
        <v>329</v>
      </c>
      <c r="C22" s="26"/>
      <c r="D22" s="26"/>
      <c r="E22" s="190"/>
      <c r="F22" s="140"/>
      <c r="G22" s="190"/>
      <c r="H22" s="26"/>
      <c r="I22" s="27"/>
      <c r="J22" s="27"/>
      <c r="K22" s="165"/>
    </row>
    <row r="23" spans="1:11" ht="12.75">
      <c r="A23" s="42" t="s">
        <v>56</v>
      </c>
      <c r="B23" s="252" t="s">
        <v>325</v>
      </c>
      <c r="C23" s="26"/>
      <c r="D23" s="26"/>
      <c r="E23" s="190"/>
      <c r="F23" s="140"/>
      <c r="G23" s="190"/>
      <c r="H23" s="26"/>
      <c r="I23" s="27"/>
      <c r="J23" s="27"/>
      <c r="K23" s="165"/>
    </row>
    <row r="24" spans="1:11" ht="12.75">
      <c r="A24" s="42" t="s">
        <v>79</v>
      </c>
      <c r="B24" s="252" t="s">
        <v>326</v>
      </c>
      <c r="C24" s="26">
        <v>767</v>
      </c>
      <c r="D24" s="26">
        <v>767</v>
      </c>
      <c r="E24" s="190"/>
      <c r="F24" s="140"/>
      <c r="G24" s="190"/>
      <c r="H24" s="26"/>
      <c r="I24" s="27"/>
      <c r="J24" s="27"/>
      <c r="K24" s="165"/>
    </row>
    <row r="25" spans="1:11" ht="12.75">
      <c r="A25" s="724"/>
      <c r="B25" s="252" t="s">
        <v>328</v>
      </c>
      <c r="C25" s="26"/>
      <c r="D25" s="26"/>
      <c r="E25" s="190"/>
      <c r="F25" s="140"/>
      <c r="G25" s="190"/>
      <c r="H25" s="26"/>
      <c r="I25" s="27"/>
      <c r="J25" s="27"/>
      <c r="K25" s="165"/>
    </row>
    <row r="26" spans="1:11" ht="12.75">
      <c r="A26" s="724"/>
      <c r="B26" s="252" t="s">
        <v>327</v>
      </c>
      <c r="C26" s="26"/>
      <c r="D26" s="26"/>
      <c r="E26" s="190"/>
      <c r="F26" s="140"/>
      <c r="G26" s="190"/>
      <c r="H26" s="26"/>
      <c r="I26" s="27"/>
      <c r="J26" s="27"/>
      <c r="K26" s="165"/>
    </row>
    <row r="27" spans="1:11" ht="12.75">
      <c r="A27" s="42" t="s">
        <v>80</v>
      </c>
      <c r="B27" s="252" t="s">
        <v>331</v>
      </c>
      <c r="C27" s="26"/>
      <c r="D27" s="26"/>
      <c r="E27" s="190"/>
      <c r="F27" s="140"/>
      <c r="G27" s="190"/>
      <c r="H27" s="26"/>
      <c r="I27" s="27"/>
      <c r="J27" s="27"/>
      <c r="K27" s="165"/>
    </row>
    <row r="28" spans="1:11" ht="13.5" thickBot="1">
      <c r="A28" s="455"/>
      <c r="B28" s="456" t="s">
        <v>91</v>
      </c>
      <c r="C28" s="457">
        <f aca="true" t="shared" si="2" ref="C28:K28">SUM(C21:C27)</f>
        <v>767</v>
      </c>
      <c r="D28" s="457">
        <f t="shared" si="2"/>
        <v>767</v>
      </c>
      <c r="E28" s="457">
        <f t="shared" si="2"/>
        <v>0</v>
      </c>
      <c r="F28" s="457">
        <f t="shared" si="2"/>
        <v>0</v>
      </c>
      <c r="G28" s="457">
        <f t="shared" si="2"/>
        <v>0</v>
      </c>
      <c r="H28" s="457">
        <f t="shared" si="2"/>
        <v>0</v>
      </c>
      <c r="I28" s="457">
        <f t="shared" si="2"/>
        <v>0</v>
      </c>
      <c r="J28" s="457">
        <f t="shared" si="2"/>
        <v>0</v>
      </c>
      <c r="K28" s="458">
        <f t="shared" si="2"/>
        <v>0</v>
      </c>
    </row>
    <row r="29" spans="1:11" ht="22.5" thickBot="1" thickTop="1">
      <c r="A29" s="161" t="s">
        <v>81</v>
      </c>
      <c r="B29" s="245" t="s">
        <v>332</v>
      </c>
      <c r="C29" s="162"/>
      <c r="D29" s="162"/>
      <c r="E29" s="162"/>
      <c r="F29" s="162"/>
      <c r="G29" s="162"/>
      <c r="H29" s="162"/>
      <c r="I29" s="162"/>
      <c r="J29" s="162"/>
      <c r="K29" s="163"/>
    </row>
    <row r="30" spans="1:11" ht="14.25" thickBot="1" thickTop="1">
      <c r="A30" s="161"/>
      <c r="B30" s="245" t="s">
        <v>295</v>
      </c>
      <c r="C30" s="162">
        <f>C28+C29</f>
        <v>767</v>
      </c>
      <c r="D30" s="162">
        <f aca="true" t="shared" si="3" ref="D30:K30">D28+D29</f>
        <v>767</v>
      </c>
      <c r="E30" s="162">
        <f t="shared" si="3"/>
        <v>0</v>
      </c>
      <c r="F30" s="162">
        <f t="shared" si="3"/>
        <v>0</v>
      </c>
      <c r="G30" s="162">
        <f t="shared" si="3"/>
        <v>0</v>
      </c>
      <c r="H30" s="162">
        <f t="shared" si="3"/>
        <v>0</v>
      </c>
      <c r="I30" s="162">
        <f t="shared" si="3"/>
        <v>0</v>
      </c>
      <c r="J30" s="162">
        <f t="shared" si="3"/>
        <v>0</v>
      </c>
      <c r="K30" s="163">
        <f t="shared" si="3"/>
        <v>0</v>
      </c>
    </row>
    <row r="31" spans="1:11" ht="13.5" thickTop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3.5" thickBo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0" ht="31.5" customHeight="1" thickTop="1">
      <c r="A33" s="33"/>
      <c r="B33" s="34"/>
      <c r="C33" s="720" t="s">
        <v>93</v>
      </c>
      <c r="D33" s="715"/>
      <c r="E33" s="722"/>
      <c r="F33" s="722"/>
      <c r="G33" s="723"/>
      <c r="H33" s="720" t="s">
        <v>39</v>
      </c>
      <c r="I33" s="721"/>
      <c r="J33" s="185"/>
    </row>
    <row r="34" spans="1:10" ht="33" customHeight="1">
      <c r="A34" s="35" t="s">
        <v>40</v>
      </c>
      <c r="B34" s="199" t="s">
        <v>70</v>
      </c>
      <c r="C34" s="743" t="s">
        <v>94</v>
      </c>
      <c r="D34" s="719"/>
      <c r="E34" s="743" t="s">
        <v>95</v>
      </c>
      <c r="F34" s="727"/>
      <c r="G34" s="728"/>
      <c r="H34" s="743" t="s">
        <v>96</v>
      </c>
      <c r="I34" s="713"/>
      <c r="J34" s="185"/>
    </row>
    <row r="35" spans="1:11" ht="38.25" customHeight="1">
      <c r="A35" s="22"/>
      <c r="B35" s="139"/>
      <c r="C35" s="227" t="s">
        <v>324</v>
      </c>
      <c r="D35" s="227" t="s">
        <v>491</v>
      </c>
      <c r="E35" s="227" t="s">
        <v>324</v>
      </c>
      <c r="F35" s="227" t="s">
        <v>307</v>
      </c>
      <c r="G35" s="227" t="s">
        <v>491</v>
      </c>
      <c r="H35" s="253" t="s">
        <v>324</v>
      </c>
      <c r="I35" s="622" t="s">
        <v>491</v>
      </c>
      <c r="J35" s="197"/>
      <c r="K35" s="197"/>
    </row>
    <row r="36" spans="1:10" ht="12.75">
      <c r="A36" s="42" t="s">
        <v>43</v>
      </c>
      <c r="B36" s="251" t="s">
        <v>330</v>
      </c>
      <c r="C36" s="27"/>
      <c r="D36" s="27"/>
      <c r="E36" s="27"/>
      <c r="F36" s="27"/>
      <c r="G36" s="192"/>
      <c r="H36" s="27"/>
      <c r="I36" s="36"/>
      <c r="J36" s="195"/>
    </row>
    <row r="37" spans="1:10" ht="15.75" customHeight="1">
      <c r="A37" s="42"/>
      <c r="B37" s="252" t="s">
        <v>329</v>
      </c>
      <c r="C37" s="27">
        <v>1477</v>
      </c>
      <c r="D37" s="27"/>
      <c r="E37" s="27"/>
      <c r="F37" s="19"/>
      <c r="G37" s="192"/>
      <c r="H37" s="27">
        <f aca="true" t="shared" si="4" ref="H37:H42">C8+E8+H8+J8+C22+E22+H22+J22+C37+E37</f>
        <v>94776</v>
      </c>
      <c r="I37" s="36">
        <f aca="true" t="shared" si="5" ref="I37:I42">D8+G8+I8+K8+D22+G22+I22+K22+D37+G37</f>
        <v>0</v>
      </c>
      <c r="J37" s="195"/>
    </row>
    <row r="38" spans="1:10" ht="12.75">
      <c r="A38" s="42" t="s">
        <v>56</v>
      </c>
      <c r="B38" s="252" t="s">
        <v>325</v>
      </c>
      <c r="C38" s="27">
        <v>116</v>
      </c>
      <c r="D38" s="27">
        <v>116</v>
      </c>
      <c r="E38" s="27"/>
      <c r="F38" s="19"/>
      <c r="G38" s="184"/>
      <c r="H38" s="27">
        <f t="shared" si="4"/>
        <v>201356</v>
      </c>
      <c r="I38" s="36">
        <f t="shared" si="5"/>
        <v>204335</v>
      </c>
      <c r="J38" s="195"/>
    </row>
    <row r="39" spans="1:10" ht="12.75">
      <c r="A39" s="42" t="s">
        <v>79</v>
      </c>
      <c r="B39" s="252" t="s">
        <v>326</v>
      </c>
      <c r="C39" s="27">
        <v>207</v>
      </c>
      <c r="D39" s="27">
        <v>207</v>
      </c>
      <c r="E39" s="27"/>
      <c r="F39" s="141"/>
      <c r="G39" s="193"/>
      <c r="H39" s="27">
        <f t="shared" si="4"/>
        <v>62294</v>
      </c>
      <c r="I39" s="36">
        <f t="shared" si="5"/>
        <v>74665</v>
      </c>
      <c r="J39" s="195"/>
    </row>
    <row r="40" spans="1:10" ht="12.75">
      <c r="A40" s="724"/>
      <c r="B40" s="252" t="s">
        <v>328</v>
      </c>
      <c r="C40" s="27">
        <v>324</v>
      </c>
      <c r="D40" s="27">
        <v>324</v>
      </c>
      <c r="E40" s="27"/>
      <c r="F40" s="141"/>
      <c r="G40" s="193"/>
      <c r="H40" s="27">
        <f t="shared" si="4"/>
        <v>31386</v>
      </c>
      <c r="I40" s="36">
        <f t="shared" si="5"/>
        <v>31881</v>
      </c>
      <c r="J40" s="195"/>
    </row>
    <row r="41" spans="1:10" ht="12.75">
      <c r="A41" s="724"/>
      <c r="B41" s="252" t="s">
        <v>327</v>
      </c>
      <c r="C41" s="27">
        <v>89</v>
      </c>
      <c r="D41" s="27">
        <v>89</v>
      </c>
      <c r="E41" s="27"/>
      <c r="F41" s="19"/>
      <c r="G41" s="184"/>
      <c r="H41" s="27">
        <f t="shared" si="4"/>
        <v>18838</v>
      </c>
      <c r="I41" s="36">
        <f t="shared" si="5"/>
        <v>21891</v>
      </c>
      <c r="J41" s="195"/>
    </row>
    <row r="42" spans="1:10" ht="12.75">
      <c r="A42" s="42" t="s">
        <v>80</v>
      </c>
      <c r="B42" s="252" t="s">
        <v>331</v>
      </c>
      <c r="C42" s="27">
        <v>14446</v>
      </c>
      <c r="D42" s="27">
        <v>14446</v>
      </c>
      <c r="E42" s="27"/>
      <c r="F42" s="141"/>
      <c r="G42" s="193"/>
      <c r="H42" s="27">
        <f t="shared" si="4"/>
        <v>267678</v>
      </c>
      <c r="I42" s="36">
        <f t="shared" si="5"/>
        <v>267845</v>
      </c>
      <c r="J42" s="195"/>
    </row>
    <row r="43" spans="1:10" ht="13.5" thickBot="1">
      <c r="A43" s="37"/>
      <c r="B43" s="246" t="s">
        <v>91</v>
      </c>
      <c r="C43" s="142">
        <f>SUM(C36:C42)</f>
        <v>16659</v>
      </c>
      <c r="D43" s="142">
        <f>SUM(D36:D42)</f>
        <v>15182</v>
      </c>
      <c r="E43" s="142"/>
      <c r="F43" s="142"/>
      <c r="G43" s="142"/>
      <c r="H43" s="142">
        <f>SUM(H36:H42)</f>
        <v>676328</v>
      </c>
      <c r="I43" s="150">
        <f>SUM(I36:I42)</f>
        <v>600617</v>
      </c>
      <c r="J43" s="196"/>
    </row>
    <row r="44" spans="1:11" ht="22.5" thickBot="1" thickTop="1">
      <c r="A44" s="158" t="s">
        <v>81</v>
      </c>
      <c r="B44" s="244" t="s">
        <v>332</v>
      </c>
      <c r="C44" s="159">
        <v>13262</v>
      </c>
      <c r="D44" s="159">
        <v>13262</v>
      </c>
      <c r="E44" s="159"/>
      <c r="F44" s="159"/>
      <c r="G44" s="194"/>
      <c r="H44" s="162">
        <f>C15+E15+H15+J15+C29+E29+H29+J29+C44+E44</f>
        <v>328914</v>
      </c>
      <c r="I44" s="163">
        <f>D15+G15+I15+K15+D29+G29+I29+K29+D44+G44</f>
        <v>332183</v>
      </c>
      <c r="J44" s="31"/>
      <c r="K44" s="31"/>
    </row>
    <row r="45" spans="1:11" ht="14.25" thickBot="1" thickTop="1">
      <c r="A45" s="161"/>
      <c r="B45" s="245" t="s">
        <v>295</v>
      </c>
      <c r="C45" s="162">
        <f>C43+C44</f>
        <v>29921</v>
      </c>
      <c r="D45" s="162">
        <f aca="true" t="shared" si="6" ref="D45:I45">D43+D44</f>
        <v>28444</v>
      </c>
      <c r="E45" s="162">
        <f t="shared" si="6"/>
        <v>0</v>
      </c>
      <c r="F45" s="162">
        <f t="shared" si="6"/>
        <v>0</v>
      </c>
      <c r="G45" s="162">
        <f t="shared" si="6"/>
        <v>0</v>
      </c>
      <c r="H45" s="162">
        <f t="shared" si="6"/>
        <v>1005242</v>
      </c>
      <c r="I45" s="163">
        <f t="shared" si="6"/>
        <v>932800</v>
      </c>
      <c r="J45" s="31"/>
      <c r="K45" s="31"/>
    </row>
    <row r="46" spans="1:11" ht="13.5" thickTop="1">
      <c r="A46" s="38"/>
      <c r="B46" s="38"/>
      <c r="C46" s="714"/>
      <c r="D46" s="714"/>
      <c r="E46" s="714"/>
      <c r="F46" s="714"/>
      <c r="G46" s="714"/>
      <c r="H46" s="714"/>
      <c r="I46" s="714"/>
      <c r="J46" s="714"/>
      <c r="K46" s="714"/>
    </row>
  </sheetData>
  <sheetProtection/>
  <mergeCells count="26">
    <mergeCell ref="C46:K46"/>
    <mergeCell ref="H33:I33"/>
    <mergeCell ref="C33:G33"/>
    <mergeCell ref="C34:D34"/>
    <mergeCell ref="E34:G34"/>
    <mergeCell ref="H34:I34"/>
    <mergeCell ref="H4:I4"/>
    <mergeCell ref="H19:I19"/>
    <mergeCell ref="A1:K1"/>
    <mergeCell ref="A2:K2"/>
    <mergeCell ref="J4:K4"/>
    <mergeCell ref="J5:K5"/>
    <mergeCell ref="C4:D4"/>
    <mergeCell ref="E4:G4"/>
    <mergeCell ref="J19:K19"/>
    <mergeCell ref="C5:D5"/>
    <mergeCell ref="A40:A41"/>
    <mergeCell ref="A25:A26"/>
    <mergeCell ref="A11:A12"/>
    <mergeCell ref="E19:G19"/>
    <mergeCell ref="C19:D19"/>
    <mergeCell ref="C18:D18"/>
    <mergeCell ref="E5:G5"/>
    <mergeCell ref="H5:I5"/>
    <mergeCell ref="J18:K18"/>
    <mergeCell ref="E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2.421875" style="0" customWidth="1"/>
    <col min="8" max="10" width="11.8515625" style="0" customWidth="1"/>
    <col min="11" max="11" width="14.140625" style="0" customWidth="1"/>
    <col min="12" max="12" width="16.57421875" style="0" hidden="1" customWidth="1"/>
  </cols>
  <sheetData>
    <row r="1" spans="1:12" ht="12.75">
      <c r="A1" s="703" t="s">
        <v>578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</row>
    <row r="2" spans="1:11" ht="14.25" customHeight="1" thickBot="1">
      <c r="A2" s="704" t="s">
        <v>448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1:11" ht="19.5" customHeight="1" thickTop="1">
      <c r="A3" s="39"/>
      <c r="B3" s="40"/>
      <c r="C3" s="720" t="s">
        <v>97</v>
      </c>
      <c r="D3" s="722"/>
      <c r="E3" s="722"/>
      <c r="F3" s="722"/>
      <c r="G3" s="722"/>
      <c r="H3" s="722"/>
      <c r="I3" s="722"/>
      <c r="J3" s="722"/>
      <c r="K3" s="721"/>
    </row>
    <row r="4" spans="1:11" ht="26.25" customHeight="1">
      <c r="A4" s="22" t="s">
        <v>40</v>
      </c>
      <c r="B4" s="198" t="s">
        <v>70</v>
      </c>
      <c r="C4" s="743" t="s">
        <v>98</v>
      </c>
      <c r="D4" s="719"/>
      <c r="E4" s="743" t="s">
        <v>99</v>
      </c>
      <c r="F4" s="727"/>
      <c r="G4" s="728"/>
      <c r="H4" s="743" t="s">
        <v>100</v>
      </c>
      <c r="I4" s="719"/>
      <c r="J4" s="743" t="s">
        <v>101</v>
      </c>
      <c r="K4" s="713"/>
    </row>
    <row r="5" spans="1:12" ht="27" customHeight="1">
      <c r="A5" s="22"/>
      <c r="B5" s="23"/>
      <c r="C5" s="227" t="s">
        <v>324</v>
      </c>
      <c r="D5" s="227" t="s">
        <v>491</v>
      </c>
      <c r="E5" s="227" t="s">
        <v>324</v>
      </c>
      <c r="F5" s="227" t="s">
        <v>307</v>
      </c>
      <c r="G5" s="227" t="s">
        <v>491</v>
      </c>
      <c r="H5" s="227" t="s">
        <v>324</v>
      </c>
      <c r="I5" s="227" t="s">
        <v>491</v>
      </c>
      <c r="J5" s="253" t="s">
        <v>324</v>
      </c>
      <c r="K5" s="622" t="s">
        <v>491</v>
      </c>
      <c r="L5" s="24" t="s">
        <v>307</v>
      </c>
    </row>
    <row r="6" spans="1:11" ht="15" customHeight="1">
      <c r="A6" s="42" t="s">
        <v>43</v>
      </c>
      <c r="B6" s="251" t="s">
        <v>330</v>
      </c>
      <c r="C6" s="27"/>
      <c r="D6" s="27"/>
      <c r="E6" s="19"/>
      <c r="F6" s="19"/>
      <c r="G6" s="19"/>
      <c r="H6" s="27"/>
      <c r="I6" s="27"/>
      <c r="J6" s="27"/>
      <c r="K6" s="36"/>
    </row>
    <row r="7" spans="1:11" ht="15" customHeight="1">
      <c r="A7" s="42"/>
      <c r="B7" s="252" t="s">
        <v>329</v>
      </c>
      <c r="C7" s="27">
        <v>59519</v>
      </c>
      <c r="D7" s="27"/>
      <c r="E7" s="19">
        <v>14773</v>
      </c>
      <c r="F7" s="19"/>
      <c r="G7" s="19"/>
      <c r="H7" s="27">
        <v>15618</v>
      </c>
      <c r="I7" s="27"/>
      <c r="J7" s="27"/>
      <c r="K7" s="36"/>
    </row>
    <row r="8" spans="1:11" ht="15" customHeight="1">
      <c r="A8" s="42" t="s">
        <v>56</v>
      </c>
      <c r="B8" s="252" t="s">
        <v>325</v>
      </c>
      <c r="C8" s="27">
        <v>55630</v>
      </c>
      <c r="D8" s="27">
        <v>56554</v>
      </c>
      <c r="E8" s="19">
        <v>14329</v>
      </c>
      <c r="F8" s="19"/>
      <c r="G8" s="19">
        <v>14578</v>
      </c>
      <c r="H8" s="27">
        <v>129365</v>
      </c>
      <c r="I8" s="27">
        <v>129365</v>
      </c>
      <c r="J8" s="27"/>
      <c r="K8" s="36"/>
    </row>
    <row r="9" spans="1:11" ht="15" customHeight="1">
      <c r="A9" s="42" t="s">
        <v>79</v>
      </c>
      <c r="B9" s="252" t="s">
        <v>326</v>
      </c>
      <c r="C9" s="27">
        <v>21367</v>
      </c>
      <c r="D9" s="27">
        <v>25979</v>
      </c>
      <c r="E9" s="19">
        <v>5780</v>
      </c>
      <c r="F9" s="19"/>
      <c r="G9" s="19">
        <v>7130</v>
      </c>
      <c r="H9" s="27">
        <v>33474</v>
      </c>
      <c r="I9" s="27">
        <v>39883</v>
      </c>
      <c r="J9" s="27"/>
      <c r="K9" s="36"/>
    </row>
    <row r="10" spans="1:11" ht="15" customHeight="1">
      <c r="A10" s="724"/>
      <c r="B10" s="252" t="s">
        <v>328</v>
      </c>
      <c r="C10" s="27">
        <v>18208</v>
      </c>
      <c r="D10" s="27">
        <v>18511</v>
      </c>
      <c r="E10" s="19">
        <v>4679</v>
      </c>
      <c r="F10" s="19"/>
      <c r="G10" s="19">
        <v>4761</v>
      </c>
      <c r="H10" s="27">
        <v>8499</v>
      </c>
      <c r="I10" s="27">
        <v>8609</v>
      </c>
      <c r="J10" s="27"/>
      <c r="K10" s="36"/>
    </row>
    <row r="11" spans="1:11" ht="15" customHeight="1">
      <c r="A11" s="724"/>
      <c r="B11" s="252" t="s">
        <v>327</v>
      </c>
      <c r="C11" s="27">
        <v>10230</v>
      </c>
      <c r="D11" s="27">
        <v>11792</v>
      </c>
      <c r="E11" s="141">
        <v>3069</v>
      </c>
      <c r="F11" s="141"/>
      <c r="G11" s="141">
        <v>3360</v>
      </c>
      <c r="H11" s="27">
        <v>5059</v>
      </c>
      <c r="I11" s="27">
        <v>6259</v>
      </c>
      <c r="J11" s="27"/>
      <c r="K11" s="36"/>
    </row>
    <row r="12" spans="1:11" ht="15" customHeight="1">
      <c r="A12" s="42" t="s">
        <v>80</v>
      </c>
      <c r="B12" s="252" t="s">
        <v>331</v>
      </c>
      <c r="C12" s="27">
        <v>35067</v>
      </c>
      <c r="D12" s="27">
        <v>35198</v>
      </c>
      <c r="E12" s="19">
        <v>8602</v>
      </c>
      <c r="F12" s="19"/>
      <c r="G12" s="19">
        <v>8638</v>
      </c>
      <c r="H12" s="27">
        <v>223809</v>
      </c>
      <c r="I12" s="27">
        <v>223009</v>
      </c>
      <c r="J12" s="27"/>
      <c r="K12" s="36"/>
    </row>
    <row r="13" spans="1:11" ht="15" customHeight="1" thickBot="1">
      <c r="A13" s="37"/>
      <c r="B13" s="246" t="s">
        <v>91</v>
      </c>
      <c r="C13" s="142">
        <f aca="true" t="shared" si="0" ref="C13:K13">SUM(C6:C12)</f>
        <v>200021</v>
      </c>
      <c r="D13" s="142">
        <f t="shared" si="0"/>
        <v>148034</v>
      </c>
      <c r="E13" s="142">
        <f t="shared" si="0"/>
        <v>51232</v>
      </c>
      <c r="F13" s="142">
        <f t="shared" si="0"/>
        <v>0</v>
      </c>
      <c r="G13" s="142">
        <f t="shared" si="0"/>
        <v>38467</v>
      </c>
      <c r="H13" s="142">
        <f t="shared" si="0"/>
        <v>415824</v>
      </c>
      <c r="I13" s="142">
        <f t="shared" si="0"/>
        <v>407125</v>
      </c>
      <c r="J13" s="142">
        <f t="shared" si="0"/>
        <v>0</v>
      </c>
      <c r="K13" s="150">
        <f t="shared" si="0"/>
        <v>0</v>
      </c>
    </row>
    <row r="14" spans="1:11" ht="22.5" thickBot="1" thickTop="1">
      <c r="A14" s="158" t="s">
        <v>81</v>
      </c>
      <c r="B14" s="244" t="s">
        <v>332</v>
      </c>
      <c r="C14" s="159">
        <v>196412</v>
      </c>
      <c r="D14" s="159">
        <v>197889</v>
      </c>
      <c r="E14" s="159">
        <v>52606</v>
      </c>
      <c r="F14" s="159"/>
      <c r="G14" s="159">
        <v>53005</v>
      </c>
      <c r="H14" s="159">
        <v>79896</v>
      </c>
      <c r="I14" s="159">
        <v>81289</v>
      </c>
      <c r="J14" s="159"/>
      <c r="K14" s="160"/>
    </row>
    <row r="15" spans="1:11" ht="14.25" thickBot="1" thickTop="1">
      <c r="A15" s="161"/>
      <c r="B15" s="245" t="s">
        <v>295</v>
      </c>
      <c r="C15" s="162">
        <f>C13+C14</f>
        <v>396433</v>
      </c>
      <c r="D15" s="162">
        <f aca="true" t="shared" si="1" ref="D15:K15">D13+D14</f>
        <v>345923</v>
      </c>
      <c r="E15" s="162">
        <f t="shared" si="1"/>
        <v>103838</v>
      </c>
      <c r="F15" s="162">
        <f t="shared" si="1"/>
        <v>0</v>
      </c>
      <c r="G15" s="162">
        <f t="shared" si="1"/>
        <v>91472</v>
      </c>
      <c r="H15" s="162">
        <f t="shared" si="1"/>
        <v>495720</v>
      </c>
      <c r="I15" s="162">
        <f t="shared" si="1"/>
        <v>488414</v>
      </c>
      <c r="J15" s="162">
        <f t="shared" si="1"/>
        <v>0</v>
      </c>
      <c r="K15" s="163">
        <f t="shared" si="1"/>
        <v>0</v>
      </c>
    </row>
    <row r="16" spans="1:11" ht="14.25" thickBot="1" thickTop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9.5" customHeight="1" thickTop="1">
      <c r="A17" s="33"/>
      <c r="B17" s="34"/>
      <c r="C17" s="716" t="s">
        <v>97</v>
      </c>
      <c r="D17" s="717"/>
      <c r="E17" s="717"/>
      <c r="F17" s="717"/>
      <c r="G17" s="718"/>
      <c r="H17" s="185"/>
      <c r="I17" s="185"/>
      <c r="J17" s="185"/>
      <c r="K17" s="185"/>
    </row>
    <row r="18" spans="1:11" ht="31.5" customHeight="1">
      <c r="A18" s="35" t="s">
        <v>40</v>
      </c>
      <c r="B18" s="199" t="s">
        <v>70</v>
      </c>
      <c r="C18" s="743" t="s">
        <v>102</v>
      </c>
      <c r="D18" s="719"/>
      <c r="E18" s="707" t="s">
        <v>103</v>
      </c>
      <c r="F18" s="708"/>
      <c r="G18" s="709"/>
      <c r="H18" s="197"/>
      <c r="I18" s="197"/>
      <c r="J18" s="197"/>
      <c r="K18" s="31"/>
    </row>
    <row r="19" spans="1:11" ht="26.25" customHeight="1">
      <c r="A19" s="35"/>
      <c r="B19" s="139"/>
      <c r="C19" s="253" t="s">
        <v>324</v>
      </c>
      <c r="D19" s="227" t="s">
        <v>491</v>
      </c>
      <c r="E19" s="253" t="s">
        <v>324</v>
      </c>
      <c r="F19" s="199" t="s">
        <v>307</v>
      </c>
      <c r="G19" s="622" t="s">
        <v>491</v>
      </c>
      <c r="H19" s="197"/>
      <c r="I19" s="197"/>
      <c r="J19" s="197"/>
      <c r="K19" s="31"/>
    </row>
    <row r="20" spans="1:11" ht="12.75">
      <c r="A20" s="42" t="s">
        <v>43</v>
      </c>
      <c r="B20" s="251" t="s">
        <v>330</v>
      </c>
      <c r="C20" s="27"/>
      <c r="D20" s="27"/>
      <c r="E20" s="27"/>
      <c r="F20" s="27"/>
      <c r="G20" s="36"/>
      <c r="H20" s="195"/>
      <c r="I20" s="195"/>
      <c r="J20" s="195"/>
      <c r="K20" s="31"/>
    </row>
    <row r="21" spans="1:11" ht="12.75">
      <c r="A21" s="42"/>
      <c r="B21" s="252" t="s">
        <v>329</v>
      </c>
      <c r="C21" s="27">
        <v>4801</v>
      </c>
      <c r="D21" s="27"/>
      <c r="E21" s="27"/>
      <c r="F21" s="27"/>
      <c r="G21" s="36"/>
      <c r="H21" s="195"/>
      <c r="I21" s="195"/>
      <c r="J21" s="195"/>
      <c r="K21" s="31"/>
    </row>
    <row r="22" spans="1:11" ht="12.75">
      <c r="A22" s="42" t="s">
        <v>56</v>
      </c>
      <c r="B22" s="252" t="s">
        <v>325</v>
      </c>
      <c r="C22" s="27"/>
      <c r="D22" s="27"/>
      <c r="E22" s="27"/>
      <c r="F22" s="27"/>
      <c r="G22" s="36"/>
      <c r="H22" s="195"/>
      <c r="I22" s="195"/>
      <c r="J22" s="195"/>
      <c r="K22" s="31"/>
    </row>
    <row r="23" spans="1:11" ht="12.75">
      <c r="A23" s="42" t="s">
        <v>79</v>
      </c>
      <c r="B23" s="252" t="s">
        <v>326</v>
      </c>
      <c r="C23" s="27"/>
      <c r="D23" s="27"/>
      <c r="E23" s="27"/>
      <c r="F23" s="27">
        <v>1500</v>
      </c>
      <c r="G23" s="36"/>
      <c r="H23" s="195"/>
      <c r="I23" s="195"/>
      <c r="J23" s="195"/>
      <c r="K23" s="31"/>
    </row>
    <row r="24" spans="1:11" ht="12.75">
      <c r="A24" s="724"/>
      <c r="B24" s="252" t="s">
        <v>328</v>
      </c>
      <c r="C24" s="27"/>
      <c r="D24" s="27"/>
      <c r="E24" s="27"/>
      <c r="F24" s="27"/>
      <c r="G24" s="36"/>
      <c r="H24" s="195"/>
      <c r="I24" s="195"/>
      <c r="J24" s="195"/>
      <c r="K24" s="31"/>
    </row>
    <row r="25" spans="1:11" ht="12.75">
      <c r="A25" s="724"/>
      <c r="B25" s="252" t="s">
        <v>327</v>
      </c>
      <c r="C25" s="27"/>
      <c r="D25" s="27"/>
      <c r="E25" s="27"/>
      <c r="F25" s="27"/>
      <c r="G25" s="36"/>
      <c r="H25" s="195"/>
      <c r="I25" s="195"/>
      <c r="J25" s="195"/>
      <c r="K25" s="31"/>
    </row>
    <row r="26" spans="1:11" ht="12.75">
      <c r="A26" s="42" t="s">
        <v>80</v>
      </c>
      <c r="B26" s="252" t="s">
        <v>331</v>
      </c>
      <c r="C26" s="27"/>
      <c r="D26" s="27"/>
      <c r="E26" s="27"/>
      <c r="F26" s="27"/>
      <c r="G26" s="36"/>
      <c r="H26" s="195"/>
      <c r="I26" s="195"/>
      <c r="J26" s="195"/>
      <c r="K26" s="31"/>
    </row>
    <row r="27" spans="1:11" ht="13.5" thickBot="1">
      <c r="A27" s="455"/>
      <c r="B27" s="456" t="s">
        <v>91</v>
      </c>
      <c r="C27" s="457">
        <f>SUM(C20:C26)</f>
        <v>4801</v>
      </c>
      <c r="D27" s="457">
        <f>SUM(D20:D26)</f>
        <v>0</v>
      </c>
      <c r="E27" s="457">
        <f>SUM(E20:E26)</f>
        <v>0</v>
      </c>
      <c r="F27" s="457">
        <f>SUM(F20:F26)</f>
        <v>1500</v>
      </c>
      <c r="G27" s="458">
        <f>SUM(G20:G26)</f>
        <v>0</v>
      </c>
      <c r="H27" s="196"/>
      <c r="I27" s="196"/>
      <c r="J27" s="196"/>
      <c r="K27" s="31"/>
    </row>
    <row r="28" spans="1:11" ht="22.5" thickBot="1" thickTop="1">
      <c r="A28" s="161" t="s">
        <v>81</v>
      </c>
      <c r="B28" s="245" t="s">
        <v>332</v>
      </c>
      <c r="C28" s="162"/>
      <c r="D28" s="162"/>
      <c r="E28" s="162"/>
      <c r="F28" s="162"/>
      <c r="G28" s="163"/>
      <c r="H28" s="31"/>
      <c r="I28" s="31"/>
      <c r="J28" s="31"/>
      <c r="K28" s="31"/>
    </row>
    <row r="29" spans="1:11" ht="14.25" thickBot="1" thickTop="1">
      <c r="A29" s="465"/>
      <c r="B29" s="466" t="s">
        <v>295</v>
      </c>
      <c r="C29" s="467">
        <f>C27+C28</f>
        <v>4801</v>
      </c>
      <c r="D29" s="467">
        <f>D27+D28</f>
        <v>0</v>
      </c>
      <c r="E29" s="467">
        <f>E27+E28</f>
        <v>0</v>
      </c>
      <c r="F29" s="467">
        <f>F27+F28</f>
        <v>1500</v>
      </c>
      <c r="G29" s="468">
        <f>G27+G28</f>
        <v>0</v>
      </c>
      <c r="H29" s="31"/>
      <c r="I29" s="31"/>
      <c r="J29" s="31"/>
      <c r="K29" s="31"/>
    </row>
    <row r="30" spans="1:11" ht="14.25" thickBot="1" thickTop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.75" customHeight="1" thickTop="1">
      <c r="A31" s="39"/>
      <c r="B31" s="40"/>
      <c r="C31" s="720" t="s">
        <v>104</v>
      </c>
      <c r="D31" s="722"/>
      <c r="E31" s="722"/>
      <c r="F31" s="722"/>
      <c r="G31" s="722"/>
      <c r="H31" s="722"/>
      <c r="I31" s="722"/>
      <c r="J31" s="722"/>
      <c r="K31" s="721"/>
    </row>
    <row r="32" spans="1:11" ht="30.75" customHeight="1">
      <c r="A32" s="22" t="s">
        <v>40</v>
      </c>
      <c r="B32" s="198" t="s">
        <v>70</v>
      </c>
      <c r="C32" s="743" t="s">
        <v>106</v>
      </c>
      <c r="D32" s="719"/>
      <c r="E32" s="743" t="s">
        <v>107</v>
      </c>
      <c r="F32" s="725"/>
      <c r="G32" s="719"/>
      <c r="H32" s="743" t="s">
        <v>108</v>
      </c>
      <c r="I32" s="719"/>
      <c r="J32" s="743" t="s">
        <v>109</v>
      </c>
      <c r="K32" s="713"/>
    </row>
    <row r="33" spans="1:11" ht="38.25" customHeight="1">
      <c r="A33" s="22"/>
      <c r="B33" s="23"/>
      <c r="C33" s="227" t="s">
        <v>324</v>
      </c>
      <c r="D33" s="227" t="s">
        <v>491</v>
      </c>
      <c r="E33" s="227" t="s">
        <v>324</v>
      </c>
      <c r="F33" s="186" t="s">
        <v>307</v>
      </c>
      <c r="G33" s="227" t="s">
        <v>491</v>
      </c>
      <c r="H33" s="227" t="s">
        <v>324</v>
      </c>
      <c r="I33" s="227" t="s">
        <v>491</v>
      </c>
      <c r="J33" s="253" t="s">
        <v>324</v>
      </c>
      <c r="K33" s="622" t="s">
        <v>491</v>
      </c>
    </row>
    <row r="34" spans="1:13" ht="12.75">
      <c r="A34" s="42" t="s">
        <v>43</v>
      </c>
      <c r="B34" s="251" t="s">
        <v>330</v>
      </c>
      <c r="C34" s="27"/>
      <c r="D34" s="27"/>
      <c r="E34" s="27"/>
      <c r="F34" s="141"/>
      <c r="G34" s="141"/>
      <c r="H34" s="27"/>
      <c r="I34" s="27"/>
      <c r="J34" s="27"/>
      <c r="K34" s="36"/>
      <c r="M34" s="17"/>
    </row>
    <row r="35" spans="1:13" ht="12.75">
      <c r="A35" s="42"/>
      <c r="B35" s="252" t="s">
        <v>329</v>
      </c>
      <c r="C35" s="27">
        <v>65</v>
      </c>
      <c r="D35" s="27"/>
      <c r="E35" s="27"/>
      <c r="F35" s="19"/>
      <c r="G35" s="19"/>
      <c r="H35" s="27"/>
      <c r="I35" s="27"/>
      <c r="J35" s="27"/>
      <c r="K35" s="36"/>
      <c r="M35" s="17"/>
    </row>
    <row r="36" spans="1:13" ht="12.75">
      <c r="A36" s="42" t="s">
        <v>56</v>
      </c>
      <c r="B36" s="252" t="s">
        <v>325</v>
      </c>
      <c r="C36" s="27">
        <v>2032</v>
      </c>
      <c r="D36" s="27">
        <v>3838</v>
      </c>
      <c r="E36" s="27"/>
      <c r="F36" s="19"/>
      <c r="G36" s="19"/>
      <c r="H36" s="27"/>
      <c r="I36" s="27"/>
      <c r="J36" s="27"/>
      <c r="K36" s="36"/>
      <c r="M36" s="17"/>
    </row>
    <row r="37" spans="1:13" ht="12.75">
      <c r="A37" s="42" t="s">
        <v>79</v>
      </c>
      <c r="B37" s="252" t="s">
        <v>326</v>
      </c>
      <c r="C37" s="27">
        <v>1673</v>
      </c>
      <c r="D37" s="27">
        <v>1673</v>
      </c>
      <c r="E37" s="27"/>
      <c r="F37" s="19"/>
      <c r="G37" s="19"/>
      <c r="H37" s="27"/>
      <c r="I37" s="27"/>
      <c r="J37" s="27"/>
      <c r="K37" s="36"/>
      <c r="M37" s="17"/>
    </row>
    <row r="38" spans="1:13" ht="12.75">
      <c r="A38" s="724"/>
      <c r="B38" s="252" t="s">
        <v>328</v>
      </c>
      <c r="C38" s="27"/>
      <c r="D38" s="27"/>
      <c r="E38" s="27"/>
      <c r="F38" s="19"/>
      <c r="G38" s="19"/>
      <c r="H38" s="27"/>
      <c r="I38" s="27"/>
      <c r="J38" s="27"/>
      <c r="K38" s="36"/>
      <c r="M38" s="17"/>
    </row>
    <row r="39" spans="1:13" ht="15.75" customHeight="1">
      <c r="A39" s="724"/>
      <c r="B39" s="252" t="s">
        <v>327</v>
      </c>
      <c r="C39" s="27">
        <v>480</v>
      </c>
      <c r="D39" s="27">
        <v>480</v>
      </c>
      <c r="E39" s="27"/>
      <c r="F39" s="141"/>
      <c r="G39" s="141"/>
      <c r="H39" s="27"/>
      <c r="I39" s="27"/>
      <c r="J39" s="27"/>
      <c r="K39" s="36"/>
      <c r="M39" s="17"/>
    </row>
    <row r="40" spans="1:13" s="20" customFormat="1" ht="12.75">
      <c r="A40" s="42" t="s">
        <v>80</v>
      </c>
      <c r="B40" s="252" t="s">
        <v>331</v>
      </c>
      <c r="C40" s="27">
        <v>200</v>
      </c>
      <c r="D40" s="27">
        <v>1000</v>
      </c>
      <c r="E40" s="27"/>
      <c r="F40" s="19"/>
      <c r="G40" s="19"/>
      <c r="H40" s="27"/>
      <c r="I40" s="27"/>
      <c r="J40" s="27"/>
      <c r="K40" s="36"/>
      <c r="M40" s="17"/>
    </row>
    <row r="41" spans="1:13" ht="13.5" thickBot="1">
      <c r="A41" s="37"/>
      <c r="B41" s="246" t="s">
        <v>91</v>
      </c>
      <c r="C41" s="142">
        <f aca="true" t="shared" si="2" ref="C41:K41">SUM(C34:C40)</f>
        <v>4450</v>
      </c>
      <c r="D41" s="142">
        <f t="shared" si="2"/>
        <v>6991</v>
      </c>
      <c r="E41" s="142">
        <f t="shared" si="2"/>
        <v>0</v>
      </c>
      <c r="F41" s="142">
        <f t="shared" si="2"/>
        <v>0</v>
      </c>
      <c r="G41" s="142">
        <f t="shared" si="2"/>
        <v>0</v>
      </c>
      <c r="H41" s="142">
        <f t="shared" si="2"/>
        <v>0</v>
      </c>
      <c r="I41" s="142">
        <f t="shared" si="2"/>
        <v>0</v>
      </c>
      <c r="J41" s="142">
        <f t="shared" si="2"/>
        <v>0</v>
      </c>
      <c r="K41" s="150">
        <f t="shared" si="2"/>
        <v>0</v>
      </c>
      <c r="M41" s="17"/>
    </row>
    <row r="42" spans="1:12" ht="22.5" thickBot="1" thickTop="1">
      <c r="A42" s="158" t="s">
        <v>81</v>
      </c>
      <c r="B42" s="244" t="s">
        <v>332</v>
      </c>
      <c r="C42" s="159"/>
      <c r="D42" s="159"/>
      <c r="E42" s="159"/>
      <c r="F42" s="159"/>
      <c r="G42" s="159"/>
      <c r="H42" s="159"/>
      <c r="I42" s="159"/>
      <c r="J42" s="159"/>
      <c r="K42" s="160"/>
      <c r="L42" s="43"/>
    </row>
    <row r="43" spans="1:13" ht="14.25" thickBot="1" thickTop="1">
      <c r="A43" s="248"/>
      <c r="B43" s="245" t="s">
        <v>295</v>
      </c>
      <c r="C43" s="162">
        <f>C41+C42</f>
        <v>4450</v>
      </c>
      <c r="D43" s="162">
        <f aca="true" t="shared" si="3" ref="D43:L43">D41+D42</f>
        <v>6991</v>
      </c>
      <c r="E43" s="162">
        <f t="shared" si="3"/>
        <v>0</v>
      </c>
      <c r="F43" s="162">
        <f t="shared" si="3"/>
        <v>0</v>
      </c>
      <c r="G43" s="162">
        <f t="shared" si="3"/>
        <v>0</v>
      </c>
      <c r="H43" s="162">
        <f t="shared" si="3"/>
        <v>0</v>
      </c>
      <c r="I43" s="162">
        <f t="shared" si="3"/>
        <v>0</v>
      </c>
      <c r="J43" s="162">
        <f t="shared" si="3"/>
        <v>0</v>
      </c>
      <c r="K43" s="163">
        <f t="shared" si="3"/>
        <v>0</v>
      </c>
      <c r="L43" s="471">
        <f t="shared" si="3"/>
        <v>0</v>
      </c>
      <c r="M43" s="257"/>
    </row>
    <row r="44" spans="1:13" ht="14.25" thickBot="1" thickTop="1">
      <c r="A44" s="469"/>
      <c r="B44" s="470"/>
      <c r="C44" s="459"/>
      <c r="D44" s="460"/>
      <c r="E44" s="459"/>
      <c r="F44" s="461"/>
      <c r="G44" s="461"/>
      <c r="H44" s="461"/>
      <c r="I44" s="461"/>
      <c r="J44" s="31"/>
      <c r="K44" s="31"/>
      <c r="L44" s="31"/>
      <c r="M44" s="31"/>
    </row>
    <row r="45" spans="1:12" ht="25.5" customHeight="1" thickTop="1">
      <c r="A45" s="39"/>
      <c r="B45" s="40"/>
      <c r="C45" s="720" t="s">
        <v>104</v>
      </c>
      <c r="D45" s="726"/>
      <c r="E45" s="720" t="s">
        <v>105</v>
      </c>
      <c r="F45" s="702"/>
      <c r="G45" s="702"/>
      <c r="H45" s="702"/>
      <c r="I45" s="702"/>
      <c r="J45" s="200"/>
      <c r="K45" s="201"/>
      <c r="L45" s="43"/>
    </row>
    <row r="46" spans="1:12" ht="30" customHeight="1">
      <c r="A46" s="22" t="s">
        <v>40</v>
      </c>
      <c r="B46" s="198" t="s">
        <v>70</v>
      </c>
      <c r="C46" s="743" t="s">
        <v>110</v>
      </c>
      <c r="D46" s="719"/>
      <c r="E46" s="743" t="s">
        <v>74</v>
      </c>
      <c r="F46" s="727"/>
      <c r="G46" s="719"/>
      <c r="H46" s="743" t="s">
        <v>75</v>
      </c>
      <c r="I46" s="727"/>
      <c r="J46" s="204"/>
      <c r="K46" s="197"/>
      <c r="L46" s="43"/>
    </row>
    <row r="47" spans="1:12" ht="24" customHeight="1">
      <c r="A47" s="22"/>
      <c r="B47" s="23"/>
      <c r="C47" s="227" t="s">
        <v>324</v>
      </c>
      <c r="D47" s="227" t="s">
        <v>491</v>
      </c>
      <c r="E47" s="227" t="s">
        <v>324</v>
      </c>
      <c r="F47" s="186" t="s">
        <v>307</v>
      </c>
      <c r="G47" s="227" t="s">
        <v>491</v>
      </c>
      <c r="H47" s="227" t="s">
        <v>324</v>
      </c>
      <c r="I47" s="227" t="s">
        <v>491</v>
      </c>
      <c r="J47" s="204"/>
      <c r="K47" s="197"/>
      <c r="L47" s="43"/>
    </row>
    <row r="48" spans="1:12" ht="12.75">
      <c r="A48" s="42" t="s">
        <v>43</v>
      </c>
      <c r="B48" s="251" t="s">
        <v>330</v>
      </c>
      <c r="C48" s="27"/>
      <c r="D48" s="27"/>
      <c r="E48" s="27"/>
      <c r="F48" s="27"/>
      <c r="G48" s="27"/>
      <c r="H48" s="141"/>
      <c r="I48" s="193"/>
      <c r="J48" s="202"/>
      <c r="K48" s="195"/>
      <c r="L48" s="43"/>
    </row>
    <row r="49" spans="1:12" ht="12.75">
      <c r="A49" s="42"/>
      <c r="B49" s="252" t="s">
        <v>329</v>
      </c>
      <c r="C49" s="27"/>
      <c r="D49" s="27"/>
      <c r="E49" s="27"/>
      <c r="F49" s="27"/>
      <c r="G49" s="27"/>
      <c r="H49" s="141"/>
      <c r="I49" s="193"/>
      <c r="J49" s="202"/>
      <c r="K49" s="195"/>
      <c r="L49" s="43"/>
    </row>
    <row r="50" spans="1:12" ht="12.75">
      <c r="A50" s="42" t="s">
        <v>56</v>
      </c>
      <c r="B50" s="252" t="s">
        <v>325</v>
      </c>
      <c r="C50" s="27"/>
      <c r="D50" s="27"/>
      <c r="E50" s="27"/>
      <c r="F50" s="27"/>
      <c r="G50" s="27"/>
      <c r="H50" s="141"/>
      <c r="I50" s="193"/>
      <c r="J50" s="202"/>
      <c r="K50" s="195"/>
      <c r="L50" s="43"/>
    </row>
    <row r="51" spans="1:12" ht="12.75">
      <c r="A51" s="42" t="s">
        <v>79</v>
      </c>
      <c r="B51" s="252" t="s">
        <v>326</v>
      </c>
      <c r="C51" s="27"/>
      <c r="D51" s="27"/>
      <c r="E51" s="27"/>
      <c r="F51" s="27"/>
      <c r="G51" s="27"/>
      <c r="H51" s="141"/>
      <c r="I51" s="193"/>
      <c r="J51" s="202"/>
      <c r="K51" s="195"/>
      <c r="L51" s="43"/>
    </row>
    <row r="52" spans="1:12" ht="12.75">
      <c r="A52" s="724"/>
      <c r="B52" s="252" t="s">
        <v>328</v>
      </c>
      <c r="C52" s="27"/>
      <c r="D52" s="27"/>
      <c r="E52" s="27"/>
      <c r="F52" s="27"/>
      <c r="G52" s="27"/>
      <c r="H52" s="141"/>
      <c r="I52" s="193"/>
      <c r="J52" s="202"/>
      <c r="K52" s="195"/>
      <c r="L52" s="43"/>
    </row>
    <row r="53" spans="1:12" ht="12.75">
      <c r="A53" s="724"/>
      <c r="B53" s="252" t="s">
        <v>327</v>
      </c>
      <c r="C53" s="27"/>
      <c r="D53" s="27"/>
      <c r="E53" s="27"/>
      <c r="F53" s="27"/>
      <c r="G53" s="27"/>
      <c r="H53" s="141"/>
      <c r="I53" s="193"/>
      <c r="J53" s="202"/>
      <c r="K53" s="195"/>
      <c r="L53" s="43"/>
    </row>
    <row r="54" spans="1:12" ht="12.75">
      <c r="A54" s="42" t="s">
        <v>80</v>
      </c>
      <c r="B54" s="252" t="s">
        <v>331</v>
      </c>
      <c r="C54" s="27"/>
      <c r="D54" s="27"/>
      <c r="E54" s="27"/>
      <c r="F54" s="27"/>
      <c r="G54" s="27"/>
      <c r="H54" s="141"/>
      <c r="I54" s="193"/>
      <c r="J54" s="202"/>
      <c r="K54" s="195"/>
      <c r="L54" s="43"/>
    </row>
    <row r="55" spans="1:12" ht="13.5" thickBot="1">
      <c r="A55" s="37"/>
      <c r="B55" s="246" t="s">
        <v>91</v>
      </c>
      <c r="C55" s="142">
        <f aca="true" t="shared" si="4" ref="C55:I55">SUM(C48:C54)</f>
        <v>0</v>
      </c>
      <c r="D55" s="142">
        <f t="shared" si="4"/>
        <v>0</v>
      </c>
      <c r="E55" s="142">
        <f t="shared" si="4"/>
        <v>0</v>
      </c>
      <c r="F55" s="142">
        <f t="shared" si="4"/>
        <v>0</v>
      </c>
      <c r="G55" s="142">
        <f t="shared" si="4"/>
        <v>0</v>
      </c>
      <c r="H55" s="142">
        <f t="shared" si="4"/>
        <v>0</v>
      </c>
      <c r="I55" s="142">
        <f t="shared" si="4"/>
        <v>0</v>
      </c>
      <c r="J55" s="203"/>
      <c r="K55" s="196"/>
      <c r="L55" s="43"/>
    </row>
    <row r="56" spans="1:12" ht="22.5" thickBot="1" thickTop="1">
      <c r="A56" s="158" t="s">
        <v>81</v>
      </c>
      <c r="B56" s="244" t="s">
        <v>332</v>
      </c>
      <c r="C56" s="159"/>
      <c r="D56" s="159"/>
      <c r="E56" s="159"/>
      <c r="F56" s="162"/>
      <c r="G56" s="162"/>
      <c r="H56" s="162"/>
      <c r="I56" s="194"/>
      <c r="J56" s="164"/>
      <c r="K56" s="31"/>
      <c r="L56" s="43"/>
    </row>
    <row r="57" spans="1:12" ht="14.25" thickBot="1" thickTop="1">
      <c r="A57" s="248"/>
      <c r="B57" s="245" t="s">
        <v>295</v>
      </c>
      <c r="C57" s="162">
        <f>C55+C56</f>
        <v>0</v>
      </c>
      <c r="D57" s="162">
        <f aca="true" t="shared" si="5" ref="D57:I57">D55+D56</f>
        <v>0</v>
      </c>
      <c r="E57" s="162">
        <f t="shared" si="5"/>
        <v>0</v>
      </c>
      <c r="F57" s="162">
        <f t="shared" si="5"/>
        <v>0</v>
      </c>
      <c r="G57" s="162">
        <f t="shared" si="5"/>
        <v>0</v>
      </c>
      <c r="H57" s="162">
        <f t="shared" si="5"/>
        <v>0</v>
      </c>
      <c r="I57" s="162">
        <f t="shared" si="5"/>
        <v>0</v>
      </c>
      <c r="J57" s="164"/>
      <c r="K57" s="31"/>
      <c r="L57" s="43"/>
    </row>
    <row r="58" spans="1:12" ht="13.5" thickTop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43"/>
    </row>
    <row r="59" spans="1:12" ht="13.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4" ht="27" customHeight="1" thickTop="1">
      <c r="A60" s="39"/>
      <c r="B60" s="40"/>
      <c r="C60" s="720" t="s">
        <v>111</v>
      </c>
      <c r="D60" s="706"/>
    </row>
    <row r="61" spans="1:4" ht="20.25" customHeight="1">
      <c r="A61" s="22" t="s">
        <v>40</v>
      </c>
      <c r="B61" s="198" t="s">
        <v>70</v>
      </c>
      <c r="C61" s="191" t="s">
        <v>112</v>
      </c>
      <c r="D61" s="25" t="s">
        <v>112</v>
      </c>
    </row>
    <row r="62" spans="1:4" ht="25.5" customHeight="1">
      <c r="A62" s="22"/>
      <c r="B62" s="23"/>
      <c r="C62" s="253" t="s">
        <v>324</v>
      </c>
      <c r="D62" s="622" t="s">
        <v>491</v>
      </c>
    </row>
    <row r="63" spans="1:4" ht="12.75">
      <c r="A63" s="42" t="s">
        <v>43</v>
      </c>
      <c r="B63" s="251" t="s">
        <v>330</v>
      </c>
      <c r="C63" s="193"/>
      <c r="D63" s="41"/>
    </row>
    <row r="64" spans="1:4" ht="12.75">
      <c r="A64" s="42"/>
      <c r="B64" s="252" t="s">
        <v>329</v>
      </c>
      <c r="C64" s="193">
        <f aca="true" t="shared" si="6" ref="C64:C69">C7+E7+H7+J7+C21+E21+C35+E35+H35+J35+C49+E49+H49</f>
        <v>94776</v>
      </c>
      <c r="D64" s="41">
        <f>D7+G7+I7+K7+D21+G21+D35+G35+I35+K35+D49+G49+I49</f>
        <v>0</v>
      </c>
    </row>
    <row r="65" spans="1:4" ht="15" customHeight="1">
      <c r="A65" s="42" t="s">
        <v>56</v>
      </c>
      <c r="B65" s="252" t="s">
        <v>325</v>
      </c>
      <c r="C65" s="193">
        <f t="shared" si="6"/>
        <v>201356</v>
      </c>
      <c r="D65" s="41">
        <f aca="true" t="shared" si="7" ref="D65:D71">D8+G8+I8+K8+D22+G22+D36+G36+I36+K36+D50+G50+I50</f>
        <v>204335</v>
      </c>
    </row>
    <row r="66" spans="1:4" ht="15" customHeight="1">
      <c r="A66" s="42" t="s">
        <v>79</v>
      </c>
      <c r="B66" s="252" t="s">
        <v>326</v>
      </c>
      <c r="C66" s="193">
        <f t="shared" si="6"/>
        <v>62294</v>
      </c>
      <c r="D66" s="41">
        <f t="shared" si="7"/>
        <v>74665</v>
      </c>
    </row>
    <row r="67" spans="1:4" ht="12.75">
      <c r="A67" s="724"/>
      <c r="B67" s="252" t="s">
        <v>328</v>
      </c>
      <c r="C67" s="193">
        <f t="shared" si="6"/>
        <v>31386</v>
      </c>
      <c r="D67" s="41">
        <f t="shared" si="7"/>
        <v>31881</v>
      </c>
    </row>
    <row r="68" spans="1:4" ht="12.75">
      <c r="A68" s="724"/>
      <c r="B68" s="252" t="s">
        <v>327</v>
      </c>
      <c r="C68" s="193">
        <f t="shared" si="6"/>
        <v>18838</v>
      </c>
      <c r="D68" s="41">
        <f t="shared" si="7"/>
        <v>21891</v>
      </c>
    </row>
    <row r="69" spans="1:4" ht="14.25" customHeight="1">
      <c r="A69" s="42" t="s">
        <v>80</v>
      </c>
      <c r="B69" s="252" t="s">
        <v>331</v>
      </c>
      <c r="C69" s="193">
        <f t="shared" si="6"/>
        <v>267678</v>
      </c>
      <c r="D69" s="41">
        <f t="shared" si="7"/>
        <v>267845</v>
      </c>
    </row>
    <row r="70" spans="1:4" ht="12.75">
      <c r="A70" s="37"/>
      <c r="B70" s="246" t="s">
        <v>91</v>
      </c>
      <c r="C70" s="259">
        <f>SUM(C63:C69)</f>
        <v>676328</v>
      </c>
      <c r="D70" s="258">
        <f>SUM(D63:D69)</f>
        <v>600617</v>
      </c>
    </row>
    <row r="71" spans="1:12" s="53" customFormat="1" ht="2.25" customHeight="1" hidden="1" thickBot="1" thickTop="1">
      <c r="A71" s="158" t="s">
        <v>81</v>
      </c>
      <c r="B71" s="244" t="s">
        <v>332</v>
      </c>
      <c r="C71" s="151"/>
      <c r="D71" s="41">
        <f t="shared" si="7"/>
        <v>332183</v>
      </c>
      <c r="E71" s="151"/>
      <c r="F71" s="151"/>
      <c r="G71" s="151"/>
      <c r="H71" s="151"/>
      <c r="I71" s="151"/>
      <c r="J71" s="151"/>
      <c r="K71" s="151"/>
      <c r="L71" s="151"/>
    </row>
    <row r="72" spans="1:12" s="53" customFormat="1" ht="24" customHeight="1" thickBot="1">
      <c r="A72" s="472" t="s">
        <v>81</v>
      </c>
      <c r="B72" s="247" t="s">
        <v>332</v>
      </c>
      <c r="C72" s="260">
        <f>C14+E14+H14+J14+C28+E28+C42+E42+H42+J42+C56+E56+H56</f>
        <v>328914</v>
      </c>
      <c r="D72" s="631">
        <f>D14+G14+I14+K14+D28+G28+D42+G42+I42+K42+D56+G56+I56</f>
        <v>332183</v>
      </c>
      <c r="E72" s="151"/>
      <c r="F72" s="151"/>
      <c r="G72" s="151"/>
      <c r="H72" s="151"/>
      <c r="I72" s="151"/>
      <c r="J72" s="151"/>
      <c r="K72" s="151"/>
      <c r="L72" s="151"/>
    </row>
    <row r="73" spans="1:11" ht="14.25" thickBot="1" thickTop="1">
      <c r="A73" s="161"/>
      <c r="B73" s="245" t="s">
        <v>295</v>
      </c>
      <c r="C73" s="194">
        <f>C70+C72</f>
        <v>1005242</v>
      </c>
      <c r="D73" s="163">
        <f>D70+D72</f>
        <v>932800</v>
      </c>
      <c r="E73" s="31"/>
      <c r="F73" s="31"/>
      <c r="G73" s="31"/>
      <c r="H73" s="31"/>
      <c r="I73" s="31"/>
      <c r="J73" s="31"/>
      <c r="K73" s="31"/>
    </row>
    <row r="74" spans="1:11" ht="13.5" thickTop="1">
      <c r="A74" s="29"/>
      <c r="B74" s="254"/>
      <c r="C74" s="31"/>
      <c r="D74" s="31"/>
      <c r="E74" s="31"/>
      <c r="F74" s="31"/>
      <c r="G74" s="31"/>
      <c r="H74" s="31"/>
      <c r="I74" s="31"/>
      <c r="J74" s="31"/>
      <c r="K74" s="31"/>
    </row>
    <row r="75" ht="12.75" customHeight="1"/>
    <row r="76" ht="12.75" hidden="1"/>
    <row r="77" ht="12.75" hidden="1"/>
  </sheetData>
  <sheetProtection/>
  <mergeCells count="26">
    <mergeCell ref="C60:D60"/>
    <mergeCell ref="C18:D18"/>
    <mergeCell ref="E18:G18"/>
    <mergeCell ref="A38:A39"/>
    <mergeCell ref="A24:A25"/>
    <mergeCell ref="E32:G32"/>
    <mergeCell ref="C32:D32"/>
    <mergeCell ref="A67:A68"/>
    <mergeCell ref="A10:A11"/>
    <mergeCell ref="A1:L1"/>
    <mergeCell ref="A2:K2"/>
    <mergeCell ref="J32:K32"/>
    <mergeCell ref="A52:A53"/>
    <mergeCell ref="C3:K3"/>
    <mergeCell ref="C4:D4"/>
    <mergeCell ref="E4:G4"/>
    <mergeCell ref="H32:I32"/>
    <mergeCell ref="J4:K4"/>
    <mergeCell ref="C17:G17"/>
    <mergeCell ref="C31:K31"/>
    <mergeCell ref="C46:D46"/>
    <mergeCell ref="C45:D45"/>
    <mergeCell ref="E45:I45"/>
    <mergeCell ref="E46:G46"/>
    <mergeCell ref="H46:I46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I25" sqref="I25"/>
    </sheetView>
  </sheetViews>
  <sheetFormatPr defaultColWidth="8.00390625" defaultRowHeight="12.75"/>
  <cols>
    <col min="1" max="1" width="5.8515625" style="2" customWidth="1"/>
    <col min="2" max="2" width="81.421875" style="2" customWidth="1"/>
    <col min="3" max="3" width="11.57421875" style="2" customWidth="1"/>
    <col min="4" max="4" width="13.8515625" style="2" customWidth="1"/>
    <col min="5" max="5" width="11.421875" style="2" customWidth="1"/>
    <col min="6" max="16384" width="8.00390625" style="2" customWidth="1"/>
  </cols>
  <sheetData>
    <row r="1" spans="2:3" ht="12.75">
      <c r="B1" s="729" t="s">
        <v>616</v>
      </c>
      <c r="C1" s="730"/>
    </row>
    <row r="2" spans="2:4" ht="13.5" thickBot="1">
      <c r="B2" s="744" t="s">
        <v>333</v>
      </c>
      <c r="C2" s="744"/>
      <c r="D2" s="2" t="s">
        <v>192</v>
      </c>
    </row>
    <row r="3" spans="1:5" s="1" customFormat="1" ht="25.5">
      <c r="A3" s="214" t="s">
        <v>0</v>
      </c>
      <c r="B3" s="215" t="s">
        <v>1</v>
      </c>
      <c r="C3" s="216" t="s">
        <v>323</v>
      </c>
      <c r="D3" s="560" t="s">
        <v>483</v>
      </c>
      <c r="E3" s="2"/>
    </row>
    <row r="4" spans="1:4" s="14" customFormat="1" ht="12.75">
      <c r="A4" s="156" t="s">
        <v>2</v>
      </c>
      <c r="B4" s="152" t="s">
        <v>3</v>
      </c>
      <c r="C4" s="155">
        <f>C7+C5+C16+C18</f>
        <v>646061</v>
      </c>
      <c r="D4" s="571">
        <f>D7+D5+D16+D18</f>
        <v>646061</v>
      </c>
    </row>
    <row r="5" spans="1:4" ht="12.75">
      <c r="A5" s="3"/>
      <c r="B5" s="3" t="s">
        <v>5</v>
      </c>
      <c r="C5" s="6">
        <v>83505</v>
      </c>
      <c r="D5" s="572">
        <v>83505</v>
      </c>
    </row>
    <row r="6" spans="1:4" ht="12.75">
      <c r="A6" s="3"/>
      <c r="B6" s="3" t="s">
        <v>492</v>
      </c>
      <c r="C6" s="6">
        <f>C7+C16+C18</f>
        <v>562556</v>
      </c>
      <c r="D6" s="572">
        <f>D7+D16+D18</f>
        <v>562556</v>
      </c>
    </row>
    <row r="7" spans="1:4" ht="12.75">
      <c r="A7" s="3"/>
      <c r="B7" s="5" t="s">
        <v>499</v>
      </c>
      <c r="C7" s="8">
        <f>C8+C15</f>
        <v>522556</v>
      </c>
      <c r="D7" s="573">
        <f>D8+D15</f>
        <v>522556</v>
      </c>
    </row>
    <row r="8" spans="1:4" ht="12.75">
      <c r="A8" s="3"/>
      <c r="B8" s="5" t="s">
        <v>500</v>
      </c>
      <c r="C8" s="8">
        <f>C9+C10+C11+C12+C13+C14</f>
        <v>520556</v>
      </c>
      <c r="D8" s="573">
        <f>D9+D10+D11+D12+D13+D14</f>
        <v>520556</v>
      </c>
    </row>
    <row r="9" spans="1:4" ht="12.75">
      <c r="A9" s="3"/>
      <c r="B9" s="5" t="s">
        <v>501</v>
      </c>
      <c r="C9" s="7">
        <v>103000</v>
      </c>
      <c r="D9" s="688">
        <v>103000</v>
      </c>
    </row>
    <row r="10" spans="1:4" ht="12.75">
      <c r="A10" s="3"/>
      <c r="B10" s="5" t="s">
        <v>502</v>
      </c>
      <c r="C10" s="7">
        <v>39000</v>
      </c>
      <c r="D10" s="688">
        <v>39000</v>
      </c>
    </row>
    <row r="11" spans="1:4" ht="12.75">
      <c r="A11" s="3"/>
      <c r="B11" s="5" t="s">
        <v>503</v>
      </c>
      <c r="C11" s="7">
        <v>56</v>
      </c>
      <c r="D11" s="688">
        <v>56</v>
      </c>
    </row>
    <row r="12" spans="1:4" ht="12.75">
      <c r="A12" s="3"/>
      <c r="B12" s="5" t="s">
        <v>504</v>
      </c>
      <c r="C12" s="7">
        <v>370000</v>
      </c>
      <c r="D12" s="688">
        <v>370000</v>
      </c>
    </row>
    <row r="13" spans="1:4" ht="12.75">
      <c r="A13" s="3"/>
      <c r="B13" s="5" t="s">
        <v>505</v>
      </c>
      <c r="C13" s="7">
        <v>1500</v>
      </c>
      <c r="D13" s="688">
        <v>1500</v>
      </c>
    </row>
    <row r="14" spans="1:4" ht="12.75">
      <c r="A14" s="3"/>
      <c r="B14" s="5" t="s">
        <v>506</v>
      </c>
      <c r="C14" s="7">
        <v>7000</v>
      </c>
      <c r="D14" s="688">
        <v>7000</v>
      </c>
    </row>
    <row r="15" spans="1:4" ht="12.75">
      <c r="A15" s="3"/>
      <c r="B15" s="5" t="s">
        <v>507</v>
      </c>
      <c r="C15" s="7">
        <v>2000</v>
      </c>
      <c r="D15" s="553">
        <v>2000</v>
      </c>
    </row>
    <row r="16" spans="1:4" ht="12.75">
      <c r="A16" s="3"/>
      <c r="B16" s="5" t="s">
        <v>493</v>
      </c>
      <c r="C16" s="8">
        <f>C17</f>
        <v>34000</v>
      </c>
      <c r="D16" s="573">
        <f>D17</f>
        <v>34000</v>
      </c>
    </row>
    <row r="17" spans="1:4" ht="12.75">
      <c r="A17" s="3"/>
      <c r="B17" s="5" t="s">
        <v>494</v>
      </c>
      <c r="C17" s="7">
        <v>34000</v>
      </c>
      <c r="D17" s="553">
        <v>34000</v>
      </c>
    </row>
    <row r="18" spans="1:4" ht="12.75">
      <c r="A18" s="3"/>
      <c r="B18" s="5" t="s">
        <v>495</v>
      </c>
      <c r="C18" s="8">
        <f>C19+C20</f>
        <v>6000</v>
      </c>
      <c r="D18" s="573">
        <f>D19+D20</f>
        <v>6000</v>
      </c>
    </row>
    <row r="19" spans="1:4" ht="12.75">
      <c r="A19" s="3"/>
      <c r="B19" s="5" t="s">
        <v>6</v>
      </c>
      <c r="C19" s="7">
        <v>3800</v>
      </c>
      <c r="D19" s="688">
        <v>3800</v>
      </c>
    </row>
    <row r="20" spans="1:4" ht="12.75">
      <c r="A20" s="3"/>
      <c r="B20" s="5" t="s">
        <v>7</v>
      </c>
      <c r="C20" s="7">
        <v>2200</v>
      </c>
      <c r="D20" s="688">
        <v>2200</v>
      </c>
    </row>
    <row r="21" spans="1:4" s="14" customFormat="1" ht="12.75">
      <c r="A21" s="156" t="s">
        <v>8</v>
      </c>
      <c r="B21" s="154" t="s">
        <v>496</v>
      </c>
      <c r="C21" s="155">
        <f>C22+C39</f>
        <v>1086718</v>
      </c>
      <c r="D21" s="571">
        <f>D22+D39</f>
        <v>962892</v>
      </c>
    </row>
    <row r="22" spans="1:4" ht="12.75">
      <c r="A22" s="3"/>
      <c r="B22" s="154" t="s">
        <v>10</v>
      </c>
      <c r="C22" s="155">
        <f>C23+C24+C25+C26+C27+C28+C29+C30+C31+C32+C33+C34+C35+C37+C38</f>
        <v>647545</v>
      </c>
      <c r="D22" s="571">
        <f>D23+D24+D25+D26+D27+D28+D29+D30+D31+D32+D33+D34+D35+D37+D38</f>
        <v>669724</v>
      </c>
    </row>
    <row r="23" spans="1:4" ht="12.75">
      <c r="A23" s="3"/>
      <c r="B23" s="5" t="s">
        <v>511</v>
      </c>
      <c r="C23" s="7">
        <v>150214</v>
      </c>
      <c r="D23" s="688">
        <v>150214</v>
      </c>
    </row>
    <row r="24" spans="1:4" ht="12.75">
      <c r="A24" s="3"/>
      <c r="B24" s="5" t="s">
        <v>519</v>
      </c>
      <c r="C24" s="7">
        <v>145120</v>
      </c>
      <c r="D24" s="688">
        <v>156170</v>
      </c>
    </row>
    <row r="25" spans="1:4" ht="12.75">
      <c r="A25" s="3"/>
      <c r="B25" s="5" t="s">
        <v>512</v>
      </c>
      <c r="C25" s="7">
        <v>18666</v>
      </c>
      <c r="D25" s="688">
        <v>18666</v>
      </c>
    </row>
    <row r="26" spans="1:4" ht="12.75">
      <c r="A26" s="3"/>
      <c r="B26" s="5" t="s">
        <v>513</v>
      </c>
      <c r="C26" s="5">
        <v>66198</v>
      </c>
      <c r="D26" s="574">
        <v>66198</v>
      </c>
    </row>
    <row r="27" spans="1:4" ht="12.75">
      <c r="A27" s="3"/>
      <c r="B27" s="5" t="s">
        <v>514</v>
      </c>
      <c r="C27" s="5">
        <v>1091</v>
      </c>
      <c r="D27" s="574">
        <v>1091</v>
      </c>
    </row>
    <row r="28" spans="1:4" ht="12.75">
      <c r="A28" s="3"/>
      <c r="B28" s="5" t="s">
        <v>515</v>
      </c>
      <c r="C28" s="5">
        <v>79552</v>
      </c>
      <c r="D28" s="574">
        <v>79552</v>
      </c>
    </row>
    <row r="29" spans="1:4" ht="12.75">
      <c r="A29" s="3"/>
      <c r="B29" s="5" t="s">
        <v>516</v>
      </c>
      <c r="C29" s="5">
        <v>36064</v>
      </c>
      <c r="D29" s="574">
        <v>36064</v>
      </c>
    </row>
    <row r="30" spans="1:4" ht="12.75">
      <c r="A30" s="3"/>
      <c r="B30" s="5" t="s">
        <v>517</v>
      </c>
      <c r="C30" s="7">
        <v>16934</v>
      </c>
      <c r="D30" s="688">
        <v>16934</v>
      </c>
    </row>
    <row r="31" spans="1:4" ht="12.75">
      <c r="A31" s="3"/>
      <c r="B31" s="5" t="s">
        <v>518</v>
      </c>
      <c r="C31" s="7">
        <v>1737</v>
      </c>
      <c r="D31" s="688">
        <v>3587</v>
      </c>
    </row>
    <row r="32" spans="1:4" ht="12.75">
      <c r="A32" s="3"/>
      <c r="B32" s="5" t="s">
        <v>552</v>
      </c>
      <c r="C32" s="7">
        <v>46667</v>
      </c>
      <c r="D32" s="688">
        <v>46667</v>
      </c>
    </row>
    <row r="33" spans="1:4" ht="25.5">
      <c r="A33" s="3"/>
      <c r="B33" s="414" t="s">
        <v>558</v>
      </c>
      <c r="C33" s="7">
        <v>12713</v>
      </c>
      <c r="D33" s="688">
        <v>12713</v>
      </c>
    </row>
    <row r="34" spans="1:4" ht="12.75">
      <c r="A34" s="3"/>
      <c r="B34" s="5" t="s">
        <v>553</v>
      </c>
      <c r="C34" s="7">
        <v>19966</v>
      </c>
      <c r="D34" s="688">
        <v>19966</v>
      </c>
    </row>
    <row r="35" spans="1:4" ht="12.75">
      <c r="A35" s="3"/>
      <c r="B35" s="5" t="s">
        <v>555</v>
      </c>
      <c r="C35" s="7">
        <v>51628</v>
      </c>
      <c r="D35" s="688">
        <v>60907</v>
      </c>
    </row>
    <row r="36" spans="1:4" ht="12.75">
      <c r="A36" s="3"/>
      <c r="B36" s="5" t="s">
        <v>554</v>
      </c>
      <c r="C36" s="7">
        <v>37618</v>
      </c>
      <c r="D36" s="688">
        <v>37618</v>
      </c>
    </row>
    <row r="37" spans="1:4" ht="12.75">
      <c r="A37" s="3"/>
      <c r="B37" s="5" t="s">
        <v>556</v>
      </c>
      <c r="C37" s="7">
        <v>906</v>
      </c>
      <c r="D37" s="688">
        <v>906</v>
      </c>
    </row>
    <row r="38" spans="1:4" ht="12.75">
      <c r="A38" s="3"/>
      <c r="B38" s="5" t="s">
        <v>557</v>
      </c>
      <c r="C38" s="7">
        <v>89</v>
      </c>
      <c r="D38" s="688">
        <v>89</v>
      </c>
    </row>
    <row r="39" spans="1:4" ht="12.75">
      <c r="A39" s="3"/>
      <c r="B39" s="5" t="s">
        <v>497</v>
      </c>
      <c r="C39" s="256">
        <v>439173</v>
      </c>
      <c r="D39" s="609">
        <v>293168</v>
      </c>
    </row>
    <row r="40" spans="1:4" s="14" customFormat="1" ht="12.75">
      <c r="A40" s="156" t="s">
        <v>11</v>
      </c>
      <c r="B40" s="154" t="s">
        <v>526</v>
      </c>
      <c r="C40" s="155">
        <f>C41+C42+C43</f>
        <v>273119</v>
      </c>
      <c r="D40" s="571">
        <f>D41+D42+D43</f>
        <v>273119</v>
      </c>
    </row>
    <row r="41" spans="1:4" ht="12.75">
      <c r="A41" s="3"/>
      <c r="B41" s="5" t="s">
        <v>14</v>
      </c>
      <c r="C41" s="645">
        <v>147073</v>
      </c>
      <c r="D41" s="553">
        <v>147073</v>
      </c>
    </row>
    <row r="42" spans="1:4" ht="12.75">
      <c r="A42" s="3"/>
      <c r="B42" s="5" t="s">
        <v>527</v>
      </c>
      <c r="C42" s="645">
        <v>71046</v>
      </c>
      <c r="D42" s="553">
        <v>71046</v>
      </c>
    </row>
    <row r="43" spans="1:4" ht="12.75">
      <c r="A43" s="3"/>
      <c r="B43" s="5" t="s">
        <v>16</v>
      </c>
      <c r="C43" s="645">
        <v>55000</v>
      </c>
      <c r="D43" s="553">
        <v>55000</v>
      </c>
    </row>
    <row r="44" spans="1:4" s="14" customFormat="1" ht="12.75">
      <c r="A44" s="156" t="s">
        <v>17</v>
      </c>
      <c r="B44" s="154" t="s">
        <v>451</v>
      </c>
      <c r="C44" s="155">
        <f>C45+C47</f>
        <v>2873424</v>
      </c>
      <c r="D44" s="571">
        <f>D45+D47</f>
        <v>2873539</v>
      </c>
    </row>
    <row r="45" spans="1:4" ht="12.75">
      <c r="A45" s="3"/>
      <c r="B45" s="532" t="s">
        <v>540</v>
      </c>
      <c r="C45" s="8">
        <f>C46</f>
        <v>477337</v>
      </c>
      <c r="D45" s="573">
        <f>D46</f>
        <v>495152</v>
      </c>
    </row>
    <row r="46" spans="1:4" ht="12.75">
      <c r="A46" s="3"/>
      <c r="B46" s="5" t="s">
        <v>481</v>
      </c>
      <c r="C46" s="8">
        <v>477337</v>
      </c>
      <c r="D46" s="573">
        <v>495152</v>
      </c>
    </row>
    <row r="47" spans="1:4" ht="12.75">
      <c r="A47" s="3"/>
      <c r="B47" s="532" t="s">
        <v>541</v>
      </c>
      <c r="C47" s="8">
        <f>C48</f>
        <v>2396087</v>
      </c>
      <c r="D47" s="573">
        <f>D48</f>
        <v>2378387</v>
      </c>
    </row>
    <row r="48" spans="1:4" ht="12.75">
      <c r="A48" s="3"/>
      <c r="B48" s="5" t="s">
        <v>482</v>
      </c>
      <c r="C48" s="8">
        <v>2396087</v>
      </c>
      <c r="D48" s="573">
        <v>2378387</v>
      </c>
    </row>
    <row r="49" spans="1:4" s="14" customFormat="1" ht="12.75">
      <c r="A49" s="156" t="s">
        <v>21</v>
      </c>
      <c r="B49" s="154" t="s">
        <v>22</v>
      </c>
      <c r="C49" s="155">
        <f>C51+C50</f>
        <v>5000</v>
      </c>
      <c r="D49" s="571">
        <f>D51+D50</f>
        <v>5000</v>
      </c>
    </row>
    <row r="50" spans="1:4" ht="12.75">
      <c r="A50" s="3"/>
      <c r="B50" s="5" t="s">
        <v>551</v>
      </c>
      <c r="C50" s="8"/>
      <c r="D50" s="553"/>
    </row>
    <row r="51" spans="1:4" ht="12.75">
      <c r="A51" s="3"/>
      <c r="B51" s="5" t="s">
        <v>186</v>
      </c>
      <c r="C51" s="8">
        <v>5000</v>
      </c>
      <c r="D51" s="572">
        <v>5000</v>
      </c>
    </row>
    <row r="52" spans="1:4" s="14" customFormat="1" ht="12.75">
      <c r="A52" s="156" t="s">
        <v>24</v>
      </c>
      <c r="B52" s="154" t="s">
        <v>78</v>
      </c>
      <c r="C52" s="155">
        <f>C53+C54</f>
        <v>5000</v>
      </c>
      <c r="D52" s="571">
        <f>D53+D54</f>
        <v>5000</v>
      </c>
    </row>
    <row r="53" spans="1:4" ht="12.75">
      <c r="A53" s="3"/>
      <c r="B53" s="5" t="s">
        <v>275</v>
      </c>
      <c r="C53" s="8">
        <v>1220</v>
      </c>
      <c r="D53" s="573">
        <v>1220</v>
      </c>
    </row>
    <row r="54" spans="1:4" ht="12.75">
      <c r="A54" s="3"/>
      <c r="B54" s="5" t="s">
        <v>276</v>
      </c>
      <c r="C54" s="8">
        <v>3780</v>
      </c>
      <c r="D54" s="573">
        <v>3780</v>
      </c>
    </row>
    <row r="55" spans="1:4" s="10" customFormat="1" ht="28.5" customHeight="1">
      <c r="A55" s="745" t="s">
        <v>28</v>
      </c>
      <c r="B55" s="746"/>
      <c r="C55" s="9">
        <f>C4+C21+C40+C44+C49+C52</f>
        <v>4889322</v>
      </c>
      <c r="D55" s="610">
        <f>D4+D21+D40+D44+D49+D52</f>
        <v>4765611</v>
      </c>
    </row>
    <row r="56" spans="1:4" ht="12.75">
      <c r="A56" s="3" t="s">
        <v>29</v>
      </c>
      <c r="B56" s="747" t="s">
        <v>30</v>
      </c>
      <c r="C56" s="748"/>
      <c r="D56" s="553"/>
    </row>
    <row r="57" spans="1:4" ht="12.75">
      <c r="A57" s="3"/>
      <c r="B57" s="3" t="s">
        <v>31</v>
      </c>
      <c r="C57" s="11"/>
      <c r="D57" s="553"/>
    </row>
    <row r="58" spans="1:4" ht="12.75">
      <c r="A58" s="3"/>
      <c r="B58" s="4" t="s">
        <v>32</v>
      </c>
      <c r="C58" s="5"/>
      <c r="D58" s="553"/>
    </row>
    <row r="59" spans="1:4" s="14" customFormat="1" ht="28.5" customHeight="1">
      <c r="A59" s="745" t="s">
        <v>33</v>
      </c>
      <c r="B59" s="746"/>
      <c r="C59" s="12">
        <f>C57+C58</f>
        <v>0</v>
      </c>
      <c r="D59" s="552"/>
    </row>
    <row r="60" spans="1:4" ht="12.75">
      <c r="A60" s="3" t="s">
        <v>34</v>
      </c>
      <c r="B60" s="747" t="s">
        <v>35</v>
      </c>
      <c r="C60" s="748"/>
      <c r="D60" s="553"/>
    </row>
    <row r="61" spans="1:4" ht="12.75">
      <c r="A61" s="3"/>
      <c r="B61" s="3" t="s">
        <v>187</v>
      </c>
      <c r="C61" s="6"/>
      <c r="D61" s="553"/>
    </row>
    <row r="62" spans="1:4" ht="12.75">
      <c r="A62" s="3"/>
      <c r="B62" s="3" t="s">
        <v>188</v>
      </c>
      <c r="C62" s="6">
        <v>402415</v>
      </c>
      <c r="D62" s="572">
        <v>402415</v>
      </c>
    </row>
    <row r="63" spans="1:4" s="14" customFormat="1" ht="28.5" customHeight="1">
      <c r="A63" s="745" t="s">
        <v>38</v>
      </c>
      <c r="B63" s="735"/>
      <c r="C63" s="15">
        <f>C61+C62</f>
        <v>402415</v>
      </c>
      <c r="D63" s="575">
        <f>D61+D62</f>
        <v>402415</v>
      </c>
    </row>
    <row r="64" spans="1:4" ht="12.75">
      <c r="A64" s="736" t="s">
        <v>39</v>
      </c>
      <c r="B64" s="750"/>
      <c r="C64" s="16">
        <f>SUM(C55+C59+C63)</f>
        <v>5291737</v>
      </c>
      <c r="D64" s="608">
        <f>SUM(D55+D59+D63)</f>
        <v>5168026</v>
      </c>
    </row>
    <row r="66" spans="1:3" s="1" customFormat="1" ht="48.75" customHeight="1">
      <c r="A66" s="749"/>
      <c r="B66" s="749"/>
      <c r="C66" s="749"/>
    </row>
  </sheetData>
  <sheetProtection/>
  <mergeCells count="9">
    <mergeCell ref="A66:C66"/>
    <mergeCell ref="A59:B59"/>
    <mergeCell ref="B60:C60"/>
    <mergeCell ref="A63:B63"/>
    <mergeCell ref="A64:B64"/>
    <mergeCell ref="B1:C1"/>
    <mergeCell ref="B2:C2"/>
    <mergeCell ref="A55:B55"/>
    <mergeCell ref="B56:C56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1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3.421875" style="0" customWidth="1"/>
  </cols>
  <sheetData>
    <row r="1" spans="1:2" ht="12.75">
      <c r="A1" s="729" t="s">
        <v>579</v>
      </c>
      <c r="B1" s="730"/>
    </row>
    <row r="2" spans="1:3" ht="13.5" thickBot="1">
      <c r="A2" s="744" t="s">
        <v>334</v>
      </c>
      <c r="B2" s="744"/>
      <c r="C2" t="s">
        <v>192</v>
      </c>
    </row>
    <row r="3" spans="1:3" ht="41.25" customHeight="1" thickTop="1">
      <c r="A3" s="753" t="s">
        <v>41</v>
      </c>
      <c r="B3" s="751" t="s">
        <v>341</v>
      </c>
      <c r="C3" s="691" t="s">
        <v>484</v>
      </c>
    </row>
    <row r="4" spans="1:3" ht="0.75" customHeight="1" hidden="1" thickBot="1">
      <c r="A4" s="754"/>
      <c r="B4" s="752"/>
      <c r="C4" s="545"/>
    </row>
    <row r="5" spans="1:3" ht="14.25" customHeight="1">
      <c r="A5" s="229" t="s">
        <v>357</v>
      </c>
      <c r="B5" s="689">
        <v>44213</v>
      </c>
      <c r="C5" s="646">
        <v>53315</v>
      </c>
    </row>
    <row r="6" spans="1:3" ht="14.25" customHeight="1">
      <c r="A6" s="229" t="s">
        <v>358</v>
      </c>
      <c r="B6" s="689">
        <v>23404</v>
      </c>
      <c r="C6" s="646">
        <v>23404</v>
      </c>
    </row>
    <row r="7" spans="1:3" ht="15" customHeight="1">
      <c r="A7" s="229" t="s">
        <v>247</v>
      </c>
      <c r="B7" s="689">
        <v>18067</v>
      </c>
      <c r="C7" s="646">
        <v>20395</v>
      </c>
    </row>
    <row r="8" spans="1:3" ht="12" customHeight="1">
      <c r="A8" s="170" t="s">
        <v>119</v>
      </c>
      <c r="B8" s="554">
        <f>SUM(B10:B41)-B21</f>
        <v>592004</v>
      </c>
      <c r="C8" s="692">
        <f>SUM(C10:C41)-C21</f>
        <v>598226</v>
      </c>
    </row>
    <row r="9" spans="1:3" ht="11.25" customHeight="1">
      <c r="A9" s="171" t="s">
        <v>120</v>
      </c>
      <c r="B9" s="555"/>
      <c r="C9" s="646"/>
    </row>
    <row r="10" spans="1:3" ht="15" customHeight="1">
      <c r="A10" s="171" t="s">
        <v>342</v>
      </c>
      <c r="B10" s="556">
        <v>56917</v>
      </c>
      <c r="C10" s="693">
        <v>56917</v>
      </c>
    </row>
    <row r="11" spans="1:3" ht="15" customHeight="1">
      <c r="A11" s="171" t="s">
        <v>343</v>
      </c>
      <c r="B11" s="556">
        <v>100</v>
      </c>
      <c r="C11" s="693">
        <v>650</v>
      </c>
    </row>
    <row r="12" spans="1:3" ht="15" customHeight="1">
      <c r="A12" s="171" t="s">
        <v>344</v>
      </c>
      <c r="B12" s="556">
        <v>25</v>
      </c>
      <c r="C12" s="693">
        <v>25</v>
      </c>
    </row>
    <row r="13" spans="1:3" ht="15" customHeight="1">
      <c r="A13" s="171" t="s">
        <v>606</v>
      </c>
      <c r="B13" s="556"/>
      <c r="C13" s="693">
        <v>900</v>
      </c>
    </row>
    <row r="14" spans="1:3" ht="15" customHeight="1">
      <c r="A14" s="171" t="s">
        <v>345</v>
      </c>
      <c r="B14" s="690">
        <v>1200</v>
      </c>
      <c r="C14" s="694">
        <v>2800</v>
      </c>
    </row>
    <row r="15" spans="1:3" ht="15.75" customHeight="1">
      <c r="A15" s="171" t="s">
        <v>346</v>
      </c>
      <c r="B15" s="690">
        <v>350</v>
      </c>
      <c r="C15" s="694">
        <v>350</v>
      </c>
    </row>
    <row r="16" spans="1:3" ht="15.75" customHeight="1">
      <c r="A16" s="171" t="s">
        <v>528</v>
      </c>
      <c r="B16" s="690">
        <v>3007</v>
      </c>
      <c r="C16" s="694">
        <v>3507</v>
      </c>
    </row>
    <row r="17" spans="1:3" ht="15.75" customHeight="1">
      <c r="A17" s="171" t="s">
        <v>529</v>
      </c>
      <c r="B17" s="690">
        <v>300</v>
      </c>
      <c r="C17" s="694">
        <v>300</v>
      </c>
    </row>
    <row r="18" spans="1:3" ht="15" customHeight="1">
      <c r="A18" s="171" t="s">
        <v>347</v>
      </c>
      <c r="B18" s="690">
        <v>500</v>
      </c>
      <c r="C18" s="694">
        <v>2500</v>
      </c>
    </row>
    <row r="19" spans="1:3" ht="15" customHeight="1">
      <c r="A19" s="172" t="s">
        <v>130</v>
      </c>
      <c r="B19" s="690">
        <v>58617</v>
      </c>
      <c r="C19" s="694">
        <v>58617</v>
      </c>
    </row>
    <row r="20" spans="1:3" ht="15" customHeight="1">
      <c r="A20" s="172" t="s">
        <v>131</v>
      </c>
      <c r="B20" s="690">
        <v>65300</v>
      </c>
      <c r="C20" s="694">
        <v>65300</v>
      </c>
    </row>
    <row r="21" spans="1:3" ht="15" customHeight="1">
      <c r="A21" s="172" t="s">
        <v>132</v>
      </c>
      <c r="B21" s="690">
        <v>5600</v>
      </c>
      <c r="C21" s="694">
        <v>5600</v>
      </c>
    </row>
    <row r="22" spans="1:3" ht="15" customHeight="1">
      <c r="A22" s="172" t="s">
        <v>530</v>
      </c>
      <c r="B22" s="690">
        <v>57400</v>
      </c>
      <c r="C22" s="694">
        <v>57400</v>
      </c>
    </row>
    <row r="23" spans="1:3" ht="15" customHeight="1">
      <c r="A23" s="172" t="s">
        <v>135</v>
      </c>
      <c r="B23" s="690">
        <v>41905</v>
      </c>
      <c r="C23" s="694">
        <v>41905</v>
      </c>
    </row>
    <row r="24" spans="1:3" ht="15" customHeight="1">
      <c r="A24" s="172" t="s">
        <v>531</v>
      </c>
      <c r="B24" s="690">
        <v>5100</v>
      </c>
      <c r="C24" s="694">
        <v>5100</v>
      </c>
    </row>
    <row r="25" spans="1:3" ht="12.75" customHeight="1">
      <c r="A25" s="172" t="s">
        <v>348</v>
      </c>
      <c r="B25" s="690">
        <v>400</v>
      </c>
      <c r="C25" s="694">
        <v>900</v>
      </c>
    </row>
    <row r="26" spans="1:4" ht="12.75" customHeight="1">
      <c r="A26" s="172" t="s">
        <v>532</v>
      </c>
      <c r="B26" s="690">
        <v>15964</v>
      </c>
      <c r="C26" s="694">
        <v>16500</v>
      </c>
      <c r="D26" s="57"/>
    </row>
    <row r="27" spans="1:3" ht="12.75" customHeight="1">
      <c r="A27" s="172" t="s">
        <v>349</v>
      </c>
      <c r="B27" s="690">
        <v>400</v>
      </c>
      <c r="C27" s="694">
        <v>400</v>
      </c>
    </row>
    <row r="28" spans="1:3" ht="12.75" customHeight="1">
      <c r="A28" s="172" t="s">
        <v>139</v>
      </c>
      <c r="B28" s="690">
        <v>15500</v>
      </c>
      <c r="C28" s="694">
        <v>16700</v>
      </c>
    </row>
    <row r="29" spans="1:3" ht="12.75" customHeight="1">
      <c r="A29" s="172" t="s">
        <v>143</v>
      </c>
      <c r="B29" s="690">
        <v>67228</v>
      </c>
      <c r="C29" s="694">
        <v>65664</v>
      </c>
    </row>
    <row r="30" spans="1:3" ht="12.75" customHeight="1">
      <c r="A30" s="172" t="s">
        <v>144</v>
      </c>
      <c r="B30" s="556">
        <v>31241</v>
      </c>
      <c r="C30" s="693">
        <v>31241</v>
      </c>
    </row>
    <row r="31" spans="1:3" ht="12.75" customHeight="1">
      <c r="A31" s="172" t="s">
        <v>141</v>
      </c>
      <c r="B31" s="556">
        <v>3000</v>
      </c>
      <c r="C31" s="693">
        <v>3000</v>
      </c>
    </row>
    <row r="32" spans="1:3" ht="12.75" customHeight="1">
      <c r="A32" s="172" t="s">
        <v>142</v>
      </c>
      <c r="B32" s="556">
        <v>1000</v>
      </c>
      <c r="C32" s="693">
        <v>1000</v>
      </c>
    </row>
    <row r="33" spans="1:3" ht="12.75" customHeight="1">
      <c r="A33" s="172" t="s">
        <v>350</v>
      </c>
      <c r="B33" s="556">
        <v>200</v>
      </c>
      <c r="C33" s="693">
        <v>200</v>
      </c>
    </row>
    <row r="34" spans="1:3" ht="12.75" customHeight="1">
      <c r="A34" s="173" t="s">
        <v>145</v>
      </c>
      <c r="B34" s="556">
        <v>93720</v>
      </c>
      <c r="C34" s="693">
        <v>93720</v>
      </c>
    </row>
    <row r="35" spans="1:3" ht="12.75" customHeight="1">
      <c r="A35" s="173" t="s">
        <v>351</v>
      </c>
      <c r="B35" s="556">
        <v>3000</v>
      </c>
      <c r="C35" s="693">
        <v>3000</v>
      </c>
    </row>
    <row r="36" spans="1:3" ht="12.75" customHeight="1">
      <c r="A36" s="173" t="s">
        <v>147</v>
      </c>
      <c r="B36" s="556">
        <v>56230</v>
      </c>
      <c r="C36" s="693">
        <v>56230</v>
      </c>
    </row>
    <row r="37" spans="1:3" ht="12.75" customHeight="1">
      <c r="A37" s="173" t="s">
        <v>352</v>
      </c>
      <c r="B37" s="556">
        <v>4000</v>
      </c>
      <c r="C37" s="693">
        <v>4000</v>
      </c>
    </row>
    <row r="38" spans="1:3" ht="12.75" customHeight="1">
      <c r="A38" s="173" t="s">
        <v>353</v>
      </c>
      <c r="B38" s="556">
        <v>6000</v>
      </c>
      <c r="C38" s="693">
        <v>6000</v>
      </c>
    </row>
    <row r="39" spans="1:3" ht="12.75" customHeight="1">
      <c r="A39" s="173" t="s">
        <v>354</v>
      </c>
      <c r="B39" s="556">
        <v>2050</v>
      </c>
      <c r="C39" s="693">
        <v>2050</v>
      </c>
    </row>
    <row r="40" spans="1:3" ht="12.75" customHeight="1">
      <c r="A40" s="173" t="s">
        <v>355</v>
      </c>
      <c r="B40" s="556">
        <v>1350</v>
      </c>
      <c r="C40" s="693">
        <v>1350</v>
      </c>
    </row>
    <row r="41" spans="1:3" ht="12.75" customHeight="1">
      <c r="A41" s="173" t="s">
        <v>365</v>
      </c>
      <c r="B41" s="556"/>
      <c r="C41" s="694"/>
    </row>
    <row r="42" spans="1:3" ht="15" customHeight="1">
      <c r="A42" s="174" t="s">
        <v>149</v>
      </c>
      <c r="B42" s="555">
        <f>B45+B51+B52+B53+B54+B55+B56+B57+B58+B50</f>
        <v>206932</v>
      </c>
      <c r="C42" s="695">
        <f>C45+C51+C52+C53+C54+C55+C56+C57+C58+C50</f>
        <v>315334</v>
      </c>
    </row>
    <row r="43" spans="1:3" ht="11.25" customHeight="1">
      <c r="A43" s="175" t="s">
        <v>150</v>
      </c>
      <c r="B43" s="555"/>
      <c r="C43" s="694"/>
    </row>
    <row r="44" spans="1:3" ht="15" customHeight="1" hidden="1">
      <c r="A44" s="171"/>
      <c r="B44" s="555"/>
      <c r="C44" s="694"/>
    </row>
    <row r="45" spans="1:3" ht="15" customHeight="1">
      <c r="A45" s="176" t="s">
        <v>151</v>
      </c>
      <c r="B45" s="555">
        <f>B46+B47+B48+B49</f>
        <v>2000</v>
      </c>
      <c r="C45" s="695">
        <f>C46+C47+C48+C49</f>
        <v>2000</v>
      </c>
    </row>
    <row r="46" spans="1:3" ht="15" customHeight="1">
      <c r="A46" s="173" t="s">
        <v>152</v>
      </c>
      <c r="B46" s="556">
        <v>200</v>
      </c>
      <c r="C46" s="693">
        <v>200</v>
      </c>
    </row>
    <row r="47" spans="1:3" ht="15" customHeight="1">
      <c r="A47" s="173" t="s">
        <v>153</v>
      </c>
      <c r="B47" s="556">
        <v>100</v>
      </c>
      <c r="C47" s="693">
        <v>100</v>
      </c>
    </row>
    <row r="48" spans="1:5" ht="15" customHeight="1">
      <c r="A48" s="173" t="s">
        <v>154</v>
      </c>
      <c r="B48" s="556">
        <v>1500</v>
      </c>
      <c r="C48" s="693">
        <v>1500</v>
      </c>
      <c r="E48" s="17"/>
    </row>
    <row r="49" spans="1:3" ht="15" customHeight="1">
      <c r="A49" s="173" t="s">
        <v>155</v>
      </c>
      <c r="B49" s="556">
        <v>200</v>
      </c>
      <c r="C49" s="693">
        <v>200</v>
      </c>
    </row>
    <row r="50" spans="1:3" ht="15" customHeight="1">
      <c r="A50" s="173" t="s">
        <v>291</v>
      </c>
      <c r="B50" s="556">
        <v>1000</v>
      </c>
      <c r="C50" s="693">
        <v>1000</v>
      </c>
    </row>
    <row r="51" spans="1:3" ht="15" customHeight="1">
      <c r="A51" s="173" t="s">
        <v>156</v>
      </c>
      <c r="B51" s="556">
        <v>5000</v>
      </c>
      <c r="C51" s="693">
        <v>5000</v>
      </c>
    </row>
    <row r="52" spans="1:3" ht="15" customHeight="1">
      <c r="A52" s="173" t="s">
        <v>157</v>
      </c>
      <c r="B52" s="556">
        <v>1500</v>
      </c>
      <c r="C52" s="693">
        <v>1500</v>
      </c>
    </row>
    <row r="53" spans="1:3" ht="15" customHeight="1">
      <c r="A53" s="173" t="s">
        <v>158</v>
      </c>
      <c r="B53" s="556">
        <v>1500</v>
      </c>
      <c r="C53" s="693">
        <v>1500</v>
      </c>
    </row>
    <row r="54" spans="1:3" ht="15" customHeight="1">
      <c r="A54" s="173" t="s">
        <v>159</v>
      </c>
      <c r="B54" s="556">
        <v>272</v>
      </c>
      <c r="C54" s="693">
        <v>272</v>
      </c>
    </row>
    <row r="55" spans="1:3" ht="15" customHeight="1">
      <c r="A55" s="173" t="s">
        <v>160</v>
      </c>
      <c r="B55" s="556">
        <v>2500</v>
      </c>
      <c r="C55" s="693">
        <v>2500</v>
      </c>
    </row>
    <row r="56" spans="1:3" ht="15" customHeight="1">
      <c r="A56" s="173" t="s">
        <v>316</v>
      </c>
      <c r="B56" s="556">
        <v>168125</v>
      </c>
      <c r="C56" s="693">
        <v>275987</v>
      </c>
    </row>
    <row r="57" spans="1:3" ht="15" customHeight="1">
      <c r="A57" s="173" t="s">
        <v>533</v>
      </c>
      <c r="B57" s="556">
        <v>2000</v>
      </c>
      <c r="C57" s="693">
        <v>1815</v>
      </c>
    </row>
    <row r="58" spans="1:3" ht="15" customHeight="1">
      <c r="A58" s="176" t="s">
        <v>161</v>
      </c>
      <c r="B58" s="557">
        <f>B59+B61+B62+B63+B64+B65+B66+B67+B68+B69+B70</f>
        <v>23035</v>
      </c>
      <c r="C58" s="696">
        <f>C59+C61+C62+C63+C64+C65+C66+C67+C68+C69+C70</f>
        <v>23760</v>
      </c>
    </row>
    <row r="59" spans="1:3" ht="15" customHeight="1">
      <c r="A59" s="171" t="s">
        <v>534</v>
      </c>
      <c r="B59" s="556">
        <v>5500</v>
      </c>
      <c r="C59" s="694">
        <v>5500</v>
      </c>
    </row>
    <row r="60" spans="1:3" ht="15" customHeight="1">
      <c r="A60" s="171" t="s">
        <v>184</v>
      </c>
      <c r="B60" s="556"/>
      <c r="C60" s="694"/>
    </row>
    <row r="61" spans="1:3" ht="15" customHeight="1">
      <c r="A61" s="173" t="s">
        <v>162</v>
      </c>
      <c r="B61" s="556">
        <v>4500</v>
      </c>
      <c r="C61" s="693">
        <v>4500</v>
      </c>
    </row>
    <row r="62" spans="1:3" ht="15" customHeight="1">
      <c r="A62" s="173" t="s">
        <v>163</v>
      </c>
      <c r="B62" s="556">
        <v>10015</v>
      </c>
      <c r="C62" s="693">
        <v>10015</v>
      </c>
    </row>
    <row r="63" spans="1:3" ht="15" customHeight="1">
      <c r="A63" s="173" t="s">
        <v>164</v>
      </c>
      <c r="B63" s="556">
        <v>1100</v>
      </c>
      <c r="C63" s="693">
        <v>1100</v>
      </c>
    </row>
    <row r="64" spans="1:3" ht="15" customHeight="1">
      <c r="A64" s="173" t="s">
        <v>165</v>
      </c>
      <c r="B64" s="556">
        <v>70</v>
      </c>
      <c r="C64" s="693">
        <v>70</v>
      </c>
    </row>
    <row r="65" spans="1:3" ht="15" customHeight="1">
      <c r="A65" s="171" t="s">
        <v>166</v>
      </c>
      <c r="B65" s="556">
        <v>100</v>
      </c>
      <c r="C65" s="693">
        <v>100</v>
      </c>
    </row>
    <row r="66" spans="1:3" ht="15" customHeight="1">
      <c r="A66" s="171" t="s">
        <v>535</v>
      </c>
      <c r="B66" s="556">
        <v>150</v>
      </c>
      <c r="C66" s="693">
        <v>375</v>
      </c>
    </row>
    <row r="67" spans="1:3" ht="15" customHeight="1">
      <c r="A67" s="171" t="s">
        <v>167</v>
      </c>
      <c r="B67" s="556">
        <v>100</v>
      </c>
      <c r="C67" s="693">
        <v>100</v>
      </c>
    </row>
    <row r="68" spans="1:3" ht="15" customHeight="1">
      <c r="A68" s="171" t="s">
        <v>168</v>
      </c>
      <c r="B68" s="556">
        <v>100</v>
      </c>
      <c r="C68" s="693">
        <v>600</v>
      </c>
    </row>
    <row r="69" spans="1:3" ht="15" customHeight="1">
      <c r="A69" s="171" t="s">
        <v>169</v>
      </c>
      <c r="B69" s="556">
        <v>1300</v>
      </c>
      <c r="C69" s="693">
        <v>1300</v>
      </c>
    </row>
    <row r="70" spans="1:3" ht="15" customHeight="1">
      <c r="A70" s="171" t="s">
        <v>170</v>
      </c>
      <c r="B70" s="556">
        <v>100</v>
      </c>
      <c r="C70" s="693">
        <v>100</v>
      </c>
    </row>
    <row r="71" spans="1:3" ht="15" customHeight="1">
      <c r="A71" s="174" t="s">
        <v>498</v>
      </c>
      <c r="B71" s="554">
        <f>SUM(B72:B86)</f>
        <v>121720</v>
      </c>
      <c r="C71" s="696">
        <f>SUM(C72:C86)</f>
        <v>121720</v>
      </c>
    </row>
    <row r="72" spans="1:3" ht="15" customHeight="1">
      <c r="A72" s="173" t="s">
        <v>356</v>
      </c>
      <c r="B72" s="556">
        <v>68400</v>
      </c>
      <c r="C72" s="693">
        <v>68400</v>
      </c>
    </row>
    <row r="73" spans="1:3" ht="15" customHeight="1">
      <c r="A73" s="173" t="s">
        <v>277</v>
      </c>
      <c r="B73" s="556">
        <v>11080</v>
      </c>
      <c r="C73" s="693">
        <v>9580</v>
      </c>
    </row>
    <row r="74" spans="1:3" ht="15" customHeight="1">
      <c r="A74" s="173" t="s">
        <v>171</v>
      </c>
      <c r="B74" s="556">
        <v>7700</v>
      </c>
      <c r="C74" s="693">
        <v>7700</v>
      </c>
    </row>
    <row r="75" spans="1:3" ht="15" customHeight="1">
      <c r="A75" s="173" t="s">
        <v>172</v>
      </c>
      <c r="B75" s="556">
        <v>200</v>
      </c>
      <c r="C75" s="693">
        <v>200</v>
      </c>
    </row>
    <row r="76" spans="1:3" ht="15" customHeight="1">
      <c r="A76" s="173" t="s">
        <v>173</v>
      </c>
      <c r="B76" s="556">
        <v>5500</v>
      </c>
      <c r="C76" s="693">
        <v>5500</v>
      </c>
    </row>
    <row r="77" spans="1:3" ht="15" customHeight="1">
      <c r="A77" s="173" t="s">
        <v>174</v>
      </c>
      <c r="B77" s="556">
        <v>700</v>
      </c>
      <c r="C77" s="693">
        <v>1200</v>
      </c>
    </row>
    <row r="78" spans="1:3" ht="15" customHeight="1">
      <c r="A78" s="173" t="s">
        <v>175</v>
      </c>
      <c r="B78" s="556">
        <v>1300</v>
      </c>
      <c r="C78" s="693">
        <v>1300</v>
      </c>
    </row>
    <row r="79" spans="1:3" ht="15" customHeight="1">
      <c r="A79" s="173" t="s">
        <v>176</v>
      </c>
      <c r="B79" s="556">
        <v>2000</v>
      </c>
      <c r="C79" s="693">
        <v>2000</v>
      </c>
    </row>
    <row r="80" spans="1:3" ht="15" customHeight="1">
      <c r="A80" s="173" t="s">
        <v>177</v>
      </c>
      <c r="B80" s="556">
        <v>13200</v>
      </c>
      <c r="C80" s="693">
        <v>13200</v>
      </c>
    </row>
    <row r="81" spans="1:3" ht="15" customHeight="1">
      <c r="A81" s="173" t="s">
        <v>178</v>
      </c>
      <c r="B81" s="556">
        <v>3100</v>
      </c>
      <c r="C81" s="693">
        <v>4100</v>
      </c>
    </row>
    <row r="82" spans="1:3" ht="15" customHeight="1">
      <c r="A82" s="173" t="s">
        <v>179</v>
      </c>
      <c r="B82" s="556">
        <v>3600</v>
      </c>
      <c r="C82" s="693">
        <v>3600</v>
      </c>
    </row>
    <row r="83" spans="1:3" ht="15" customHeight="1">
      <c r="A83" s="173" t="s">
        <v>180</v>
      </c>
      <c r="B83" s="556">
        <v>3500</v>
      </c>
      <c r="C83" s="693">
        <v>3500</v>
      </c>
    </row>
    <row r="84" spans="1:3" ht="15" customHeight="1">
      <c r="A84" s="173" t="s">
        <v>181</v>
      </c>
      <c r="B84" s="556">
        <v>200</v>
      </c>
      <c r="C84" s="693">
        <v>200</v>
      </c>
    </row>
    <row r="85" spans="1:3" ht="15" customHeight="1">
      <c r="A85" s="173" t="s">
        <v>182</v>
      </c>
      <c r="B85" s="556">
        <v>440</v>
      </c>
      <c r="C85" s="693">
        <v>440</v>
      </c>
    </row>
    <row r="86" spans="1:3" ht="15" customHeight="1">
      <c r="A86" s="173" t="s">
        <v>183</v>
      </c>
      <c r="B86" s="556">
        <v>800</v>
      </c>
      <c r="C86" s="693">
        <v>800</v>
      </c>
    </row>
    <row r="87" spans="1:3" ht="15" customHeight="1">
      <c r="A87" s="173" t="s">
        <v>607</v>
      </c>
      <c r="B87" s="556"/>
      <c r="C87" s="693">
        <v>1700</v>
      </c>
    </row>
    <row r="88" spans="1:3" ht="15" customHeight="1">
      <c r="A88" s="173" t="s">
        <v>608</v>
      </c>
      <c r="B88" s="556"/>
      <c r="C88" s="693">
        <v>200</v>
      </c>
    </row>
    <row r="89" spans="1:3" ht="15" customHeight="1">
      <c r="A89" s="177" t="s">
        <v>301</v>
      </c>
      <c r="B89" s="557">
        <f>B90+B91</f>
        <v>2560714</v>
      </c>
      <c r="C89" s="696">
        <f>C90+C91</f>
        <v>2497583</v>
      </c>
    </row>
    <row r="90" spans="1:3" ht="15" customHeight="1">
      <c r="A90" s="171" t="s">
        <v>57</v>
      </c>
      <c r="B90" s="184">
        <f>'6. P.H. beruházás'!C18+'6. P.H. beruházás'!C31+'6. P.H. beruházás'!C50</f>
        <v>1949049</v>
      </c>
      <c r="C90" s="697">
        <f>'6. P.H. beruházás'!D18+'6. P.H. beruházás'!D31+'6. P.H. beruházás'!D50</f>
        <v>1925730</v>
      </c>
    </row>
    <row r="91" spans="1:3" ht="15" customHeight="1">
      <c r="A91" s="171" t="s">
        <v>58</v>
      </c>
      <c r="B91" s="184">
        <f>'7.  felújítás'!C28</f>
        <v>611665</v>
      </c>
      <c r="C91" s="697">
        <f>'7.  felújítás'!D28</f>
        <v>571853</v>
      </c>
    </row>
    <row r="92" spans="1:3" ht="12.75">
      <c r="A92" s="178" t="s">
        <v>195</v>
      </c>
      <c r="B92" s="557">
        <v>500</v>
      </c>
      <c r="C92" s="696">
        <f>'11.sz. melléklet ált. és céltar'!E8</f>
        <v>500</v>
      </c>
    </row>
    <row r="93" spans="1:3" ht="12.75">
      <c r="A93" s="178" t="s">
        <v>254</v>
      </c>
      <c r="B93" s="557">
        <v>257318</v>
      </c>
      <c r="C93" s="696">
        <f>'11.sz. melléklet ált. és céltar'!E9</f>
        <v>198493</v>
      </c>
    </row>
    <row r="94" spans="1:3" ht="12.75">
      <c r="A94" s="179" t="s">
        <v>293</v>
      </c>
      <c r="B94" s="557">
        <v>4000</v>
      </c>
      <c r="C94" s="698">
        <v>4184</v>
      </c>
    </row>
    <row r="95" spans="1:3" ht="12.75">
      <c r="A95" s="180" t="s">
        <v>302</v>
      </c>
      <c r="B95" s="557">
        <v>430568</v>
      </c>
      <c r="C95" s="696">
        <v>430568</v>
      </c>
    </row>
    <row r="96" spans="1:3" ht="12.75">
      <c r="A96" s="180" t="s">
        <v>609</v>
      </c>
      <c r="B96" s="557"/>
      <c r="C96" s="696">
        <v>182</v>
      </c>
    </row>
    <row r="97" spans="1:3" ht="12.75">
      <c r="A97" s="180" t="s">
        <v>305</v>
      </c>
      <c r="B97" s="557">
        <v>256616</v>
      </c>
      <c r="C97" s="696">
        <v>211330</v>
      </c>
    </row>
    <row r="98" spans="1:3" ht="12.75">
      <c r="A98" s="180" t="s">
        <v>303</v>
      </c>
      <c r="B98" s="557">
        <v>0</v>
      </c>
      <c r="C98" s="699">
        <v>200</v>
      </c>
    </row>
    <row r="99" spans="1:3" ht="13.5" thickBot="1">
      <c r="A99" s="181" t="s">
        <v>304</v>
      </c>
      <c r="B99" s="558">
        <v>1500</v>
      </c>
      <c r="C99" s="700">
        <v>2400</v>
      </c>
    </row>
    <row r="100" spans="1:4" ht="14.25" thickBot="1" thickTop="1">
      <c r="A100" s="183" t="s">
        <v>111</v>
      </c>
      <c r="B100" s="559">
        <f>B5+B6+B7+B8+B42+B71+B89+B92+B93+B94+B95+B97+B99</f>
        <v>4517556</v>
      </c>
      <c r="C100" s="701">
        <f>C5+C6+C7+C8+C42+C71+C89+C92+C93+C94+C95+C96+C97+C98+C99</f>
        <v>4477834</v>
      </c>
      <c r="D100" s="17"/>
    </row>
    <row r="101" spans="1:4" ht="13.5" thickTop="1">
      <c r="A101" s="53"/>
      <c r="B101" s="53"/>
      <c r="D101" s="17"/>
    </row>
    <row r="102" spans="1:3" ht="12.75">
      <c r="A102" s="53"/>
      <c r="B102" s="56"/>
      <c r="C102" s="17"/>
    </row>
    <row r="103" spans="1:2" ht="12.75">
      <c r="A103" s="53"/>
      <c r="B103" s="53"/>
    </row>
    <row r="104" spans="1:2" ht="12.75">
      <c r="A104" s="53"/>
      <c r="B104" s="54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182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4.140625" style="0" customWidth="1"/>
    <col min="2" max="2" width="33.140625" style="0" customWidth="1"/>
    <col min="3" max="3" width="11.57421875" style="0" customWidth="1"/>
    <col min="4" max="4" width="10.8515625" style="0" customWidth="1"/>
    <col min="5" max="5" width="11.8515625" style="0" customWidth="1"/>
    <col min="6" max="6" width="11.421875" style="0" customWidth="1"/>
    <col min="7" max="7" width="12.57421875" style="358" customWidth="1"/>
    <col min="8" max="8" width="18.00390625" style="269" hidden="1" customWidth="1"/>
    <col min="9" max="10" width="9.140625" style="0" hidden="1" customWidth="1"/>
  </cols>
  <sheetData>
    <row r="1" spans="1:7" ht="16.5">
      <c r="A1" s="763" t="s">
        <v>580</v>
      </c>
      <c r="B1" s="763"/>
      <c r="C1" s="763"/>
      <c r="D1" s="763"/>
      <c r="E1" s="763"/>
      <c r="F1" s="763"/>
      <c r="G1" s="763"/>
    </row>
    <row r="2" spans="1:7" ht="16.5">
      <c r="A2" s="763" t="s">
        <v>401</v>
      </c>
      <c r="B2" s="763"/>
      <c r="C2" s="763"/>
      <c r="D2" s="763"/>
      <c r="E2" s="763"/>
      <c r="F2" s="763"/>
      <c r="G2" s="763"/>
    </row>
    <row r="3" spans="1:7" ht="17.25" thickBot="1">
      <c r="A3" s="714"/>
      <c r="B3" s="714"/>
      <c r="C3" s="714"/>
      <c r="D3" s="714"/>
      <c r="E3" s="714"/>
      <c r="F3" s="714"/>
      <c r="G3" s="714"/>
    </row>
    <row r="4" spans="1:7" ht="45" customHeight="1" thickBot="1">
      <c r="A4" s="270" t="s">
        <v>374</v>
      </c>
      <c r="B4" s="271" t="s">
        <v>375</v>
      </c>
      <c r="C4" s="271" t="s">
        <v>341</v>
      </c>
      <c r="D4" s="271" t="s">
        <v>485</v>
      </c>
      <c r="E4" s="271" t="s">
        <v>376</v>
      </c>
      <c r="F4" s="271" t="s">
        <v>377</v>
      </c>
      <c r="G4" s="272" t="s">
        <v>378</v>
      </c>
    </row>
    <row r="5" spans="1:7" ht="15" customHeight="1" thickBot="1">
      <c r="A5" s="273"/>
      <c r="B5" s="274"/>
      <c r="C5" s="274"/>
      <c r="D5" s="274"/>
      <c r="E5" s="274"/>
      <c r="F5" s="274"/>
      <c r="G5" s="275" t="s">
        <v>379</v>
      </c>
    </row>
    <row r="6" spans="1:7" ht="19.5" customHeight="1" thickBot="1">
      <c r="A6" s="276" t="s">
        <v>2</v>
      </c>
      <c r="B6" s="755" t="s">
        <v>380</v>
      </c>
      <c r="C6" s="755"/>
      <c r="D6" s="755"/>
      <c r="E6" s="755"/>
      <c r="F6" s="755"/>
      <c r="G6" s="760"/>
    </row>
    <row r="7" spans="1:10" ht="37.5" customHeight="1">
      <c r="A7" s="277" t="s">
        <v>43</v>
      </c>
      <c r="B7" s="278" t="s">
        <v>381</v>
      </c>
      <c r="C7" s="279">
        <v>480</v>
      </c>
      <c r="D7" s="279">
        <v>480</v>
      </c>
      <c r="E7" s="279">
        <v>480</v>
      </c>
      <c r="F7" s="279"/>
      <c r="G7" s="280" t="s">
        <v>382</v>
      </c>
      <c r="H7" s="758"/>
      <c r="I7" s="759"/>
      <c r="J7" s="759"/>
    </row>
    <row r="8" spans="1:10" ht="24.75" customHeight="1">
      <c r="A8" s="277" t="s">
        <v>56</v>
      </c>
      <c r="B8" s="278" t="s">
        <v>383</v>
      </c>
      <c r="C8" s="279">
        <v>50800</v>
      </c>
      <c r="D8" s="279">
        <v>500</v>
      </c>
      <c r="E8" s="279">
        <v>500</v>
      </c>
      <c r="F8" s="279"/>
      <c r="G8" s="280" t="s">
        <v>382</v>
      </c>
      <c r="H8" s="281"/>
      <c r="I8" s="255"/>
      <c r="J8" s="255"/>
    </row>
    <row r="9" spans="1:10" ht="27" customHeight="1">
      <c r="A9" s="277" t="s">
        <v>79</v>
      </c>
      <c r="B9" s="278" t="s">
        <v>470</v>
      </c>
      <c r="C9" s="279">
        <v>3700</v>
      </c>
      <c r="D9" s="279"/>
      <c r="E9" s="279"/>
      <c r="F9" s="279"/>
      <c r="G9" s="280"/>
      <c r="H9" s="281"/>
      <c r="I9" s="255"/>
      <c r="J9" s="255"/>
    </row>
    <row r="10" spans="1:10" ht="37.5" customHeight="1">
      <c r="A10" s="277" t="s">
        <v>80</v>
      </c>
      <c r="B10" s="278" t="s">
        <v>384</v>
      </c>
      <c r="C10" s="279">
        <v>3810</v>
      </c>
      <c r="D10" s="279"/>
      <c r="E10" s="279"/>
      <c r="F10" s="279"/>
      <c r="G10" s="280"/>
      <c r="H10" s="281"/>
      <c r="I10" s="255"/>
      <c r="J10" s="255"/>
    </row>
    <row r="11" spans="1:10" ht="24.75" customHeight="1">
      <c r="A11" s="277" t="s">
        <v>81</v>
      </c>
      <c r="B11" s="278" t="s">
        <v>385</v>
      </c>
      <c r="C11" s="279">
        <v>1000</v>
      </c>
      <c r="D11" s="279">
        <v>1000</v>
      </c>
      <c r="E11" s="279">
        <v>1000</v>
      </c>
      <c r="F11" s="279"/>
      <c r="G11" s="280" t="s">
        <v>382</v>
      </c>
      <c r="H11" s="281"/>
      <c r="I11" s="255"/>
      <c r="J11" s="255"/>
    </row>
    <row r="12" spans="1:10" ht="24.75" customHeight="1">
      <c r="A12" s="277" t="s">
        <v>82</v>
      </c>
      <c r="B12" s="282" t="s">
        <v>386</v>
      </c>
      <c r="C12" s="283">
        <v>5080</v>
      </c>
      <c r="D12" s="283"/>
      <c r="E12" s="283"/>
      <c r="F12" s="283"/>
      <c r="G12" s="284"/>
      <c r="H12" s="281"/>
      <c r="I12" s="255"/>
      <c r="J12" s="255"/>
    </row>
    <row r="13" spans="1:7" ht="51">
      <c r="A13" s="637" t="s">
        <v>84</v>
      </c>
      <c r="B13" s="285" t="s">
        <v>387</v>
      </c>
      <c r="C13" s="286">
        <v>1473756</v>
      </c>
      <c r="D13" s="286">
        <v>1473756</v>
      </c>
      <c r="E13" s="286">
        <v>72724</v>
      </c>
      <c r="F13" s="286">
        <v>1401032</v>
      </c>
      <c r="G13" s="287" t="s">
        <v>388</v>
      </c>
    </row>
    <row r="14" spans="1:7" ht="16.5">
      <c r="A14" s="638" t="s">
        <v>87</v>
      </c>
      <c r="B14" s="311" t="s">
        <v>561</v>
      </c>
      <c r="C14" s="283">
        <v>2200</v>
      </c>
      <c r="D14" s="283">
        <v>3500</v>
      </c>
      <c r="E14" s="283">
        <v>3500</v>
      </c>
      <c r="F14" s="283"/>
      <c r="G14" s="367" t="s">
        <v>382</v>
      </c>
    </row>
    <row r="15" spans="1:7" ht="25.5">
      <c r="A15" s="638" t="s">
        <v>88</v>
      </c>
      <c r="B15" s="311" t="s">
        <v>562</v>
      </c>
      <c r="C15" s="283">
        <v>530</v>
      </c>
      <c r="D15" s="283">
        <v>530</v>
      </c>
      <c r="E15" s="283">
        <v>530</v>
      </c>
      <c r="F15" s="283"/>
      <c r="G15" s="367" t="s">
        <v>382</v>
      </c>
    </row>
    <row r="16" spans="1:7" ht="26.25" thickBot="1">
      <c r="A16" s="639" t="s">
        <v>89</v>
      </c>
      <c r="B16" s="640" t="s">
        <v>563</v>
      </c>
      <c r="C16" s="641">
        <v>300</v>
      </c>
      <c r="D16" s="641">
        <v>300</v>
      </c>
      <c r="E16" s="641">
        <v>300</v>
      </c>
      <c r="F16" s="641"/>
      <c r="G16" s="642" t="s">
        <v>382</v>
      </c>
    </row>
    <row r="17" spans="1:7" ht="17.25" thickBot="1">
      <c r="A17" s="639" t="s">
        <v>90</v>
      </c>
      <c r="B17" s="640" t="s">
        <v>604</v>
      </c>
      <c r="C17" s="641"/>
      <c r="D17" s="641">
        <v>10000</v>
      </c>
      <c r="E17" s="641">
        <v>10000</v>
      </c>
      <c r="F17" s="641"/>
      <c r="G17" s="642" t="s">
        <v>382</v>
      </c>
    </row>
    <row r="18" spans="1:7" ht="19.5" customHeight="1" thickBot="1">
      <c r="A18" s="288"/>
      <c r="B18" s="289" t="s">
        <v>91</v>
      </c>
      <c r="C18" s="290">
        <f>SUM(C7:C17)</f>
        <v>1541656</v>
      </c>
      <c r="D18" s="290">
        <f>SUM(D7:D17)</f>
        <v>1490066</v>
      </c>
      <c r="E18" s="290">
        <f>SUM(E7:E17)</f>
        <v>89034</v>
      </c>
      <c r="F18" s="290">
        <f>SUM(F7:F17)</f>
        <v>1401032</v>
      </c>
      <c r="G18" s="291"/>
    </row>
    <row r="19" spans="1:7" ht="15" customHeight="1">
      <c r="A19" s="292"/>
      <c r="B19" s="54"/>
      <c r="C19" s="293"/>
      <c r="D19" s="293"/>
      <c r="E19" s="54"/>
      <c r="F19" s="54"/>
      <c r="G19" s="294"/>
    </row>
    <row r="20" spans="1:7" ht="15" customHeight="1" thickBot="1">
      <c r="A20" s="295"/>
      <c r="B20" s="296"/>
      <c r="C20" s="297"/>
      <c r="D20" s="297"/>
      <c r="E20" s="297"/>
      <c r="F20" s="297"/>
      <c r="G20" s="298"/>
    </row>
    <row r="21" spans="1:8" s="301" customFormat="1" ht="45" customHeight="1" thickBot="1">
      <c r="A21" s="299" t="s">
        <v>374</v>
      </c>
      <c r="B21" s="300" t="s">
        <v>375</v>
      </c>
      <c r="C21" s="271" t="s">
        <v>341</v>
      </c>
      <c r="D21" s="271" t="s">
        <v>485</v>
      </c>
      <c r="E21" s="271" t="s">
        <v>376</v>
      </c>
      <c r="F21" s="271" t="s">
        <v>377</v>
      </c>
      <c r="G21" s="272" t="s">
        <v>378</v>
      </c>
      <c r="H21" s="269"/>
    </row>
    <row r="22" spans="1:7" ht="15" customHeight="1" thickBot="1">
      <c r="A22" s="302"/>
      <c r="B22" s="303"/>
      <c r="C22" s="303"/>
      <c r="D22" s="303"/>
      <c r="E22" s="303"/>
      <c r="F22" s="303"/>
      <c r="G22" s="275" t="s">
        <v>379</v>
      </c>
    </row>
    <row r="23" spans="1:7" ht="30" customHeight="1" thickBot="1">
      <c r="A23" s="304" t="s">
        <v>8</v>
      </c>
      <c r="B23" s="761" t="s">
        <v>389</v>
      </c>
      <c r="C23" s="761"/>
      <c r="D23" s="761"/>
      <c r="E23" s="761"/>
      <c r="F23" s="761"/>
      <c r="G23" s="762"/>
    </row>
    <row r="24" spans="1:7" ht="51">
      <c r="A24" s="305" t="s">
        <v>43</v>
      </c>
      <c r="B24" s="306" t="s">
        <v>390</v>
      </c>
      <c r="C24" s="307">
        <v>17969</v>
      </c>
      <c r="D24" s="307">
        <v>17969</v>
      </c>
      <c r="E24" s="308">
        <v>8985</v>
      </c>
      <c r="F24" s="308">
        <v>8984</v>
      </c>
      <c r="G24" s="473" t="s">
        <v>475</v>
      </c>
    </row>
    <row r="25" spans="1:7" ht="38.25">
      <c r="A25" s="474" t="s">
        <v>56</v>
      </c>
      <c r="B25" s="475" t="s">
        <v>391</v>
      </c>
      <c r="C25" s="27">
        <v>9307</v>
      </c>
      <c r="D25" s="27"/>
      <c r="E25" s="310"/>
      <c r="F25" s="310"/>
      <c r="G25" s="309" t="s">
        <v>474</v>
      </c>
    </row>
    <row r="26" spans="1:7" ht="76.5">
      <c r="A26" s="474" t="s">
        <v>79</v>
      </c>
      <c r="B26" s="475" t="s">
        <v>392</v>
      </c>
      <c r="C26" s="27">
        <v>241159</v>
      </c>
      <c r="D26" s="27">
        <v>273125</v>
      </c>
      <c r="E26" s="310">
        <v>1980</v>
      </c>
      <c r="F26" s="310">
        <v>271145</v>
      </c>
      <c r="G26" s="309" t="s">
        <v>605</v>
      </c>
    </row>
    <row r="27" spans="1:7" ht="25.5">
      <c r="A27" s="474" t="s">
        <v>80</v>
      </c>
      <c r="B27" s="311" t="s">
        <v>393</v>
      </c>
      <c r="C27" s="27">
        <v>500</v>
      </c>
      <c r="D27" s="27">
        <v>500</v>
      </c>
      <c r="E27" s="310">
        <v>500</v>
      </c>
      <c r="F27" s="310">
        <v>0</v>
      </c>
      <c r="G27" s="309" t="s">
        <v>382</v>
      </c>
    </row>
    <row r="28" spans="1:7" ht="38.25">
      <c r="A28" s="474" t="s">
        <v>81</v>
      </c>
      <c r="B28" s="311" t="s">
        <v>394</v>
      </c>
      <c r="C28" s="27">
        <v>19050</v>
      </c>
      <c r="D28" s="27">
        <v>20041</v>
      </c>
      <c r="E28" s="310">
        <v>20041</v>
      </c>
      <c r="F28" s="310">
        <v>0</v>
      </c>
      <c r="G28" s="309" t="s">
        <v>382</v>
      </c>
    </row>
    <row r="29" spans="1:7" ht="25.5">
      <c r="A29" s="474" t="s">
        <v>82</v>
      </c>
      <c r="B29" s="311" t="s">
        <v>395</v>
      </c>
      <c r="C29" s="27">
        <v>20574</v>
      </c>
      <c r="D29" s="27"/>
      <c r="E29" s="310"/>
      <c r="F29" s="310"/>
      <c r="G29" s="309" t="s">
        <v>475</v>
      </c>
    </row>
    <row r="30" spans="1:7" ht="51.75" thickBot="1">
      <c r="A30" s="476" t="s">
        <v>84</v>
      </c>
      <c r="B30" s="477" t="s">
        <v>478</v>
      </c>
      <c r="C30" s="478">
        <v>1800</v>
      </c>
      <c r="D30" s="478">
        <v>1800</v>
      </c>
      <c r="E30" s="478">
        <v>1800</v>
      </c>
      <c r="F30" s="478">
        <v>0</v>
      </c>
      <c r="G30" s="377" t="s">
        <v>382</v>
      </c>
    </row>
    <row r="31" spans="1:7" ht="19.5" customHeight="1" thickBot="1">
      <c r="A31" s="312"/>
      <c r="B31" s="313" t="s">
        <v>91</v>
      </c>
      <c r="C31" s="314">
        <f>SUM(C24:C30)</f>
        <v>310359</v>
      </c>
      <c r="D31" s="314">
        <f>SUM(D24:D30)</f>
        <v>313435</v>
      </c>
      <c r="E31" s="314">
        <f>SUM(E24:E30)</f>
        <v>33306</v>
      </c>
      <c r="F31" s="314">
        <f>SUM(F24:F30)</f>
        <v>280129</v>
      </c>
      <c r="G31" s="291"/>
    </row>
    <row r="32" spans="1:7" ht="15" customHeight="1">
      <c r="A32" s="315"/>
      <c r="B32" s="316"/>
      <c r="C32" s="317"/>
      <c r="D32" s="317"/>
      <c r="E32" s="318"/>
      <c r="F32" s="318"/>
      <c r="G32" s="319"/>
    </row>
    <row r="33" spans="1:7" ht="15" customHeight="1" thickBot="1">
      <c r="A33" s="320"/>
      <c r="B33" s="321"/>
      <c r="C33" s="322"/>
      <c r="D33" s="322"/>
      <c r="E33" s="322"/>
      <c r="F33" s="322"/>
      <c r="G33" s="298"/>
    </row>
    <row r="34" spans="1:8" s="301" customFormat="1" ht="45" customHeight="1" thickBot="1">
      <c r="A34" s="299" t="s">
        <v>374</v>
      </c>
      <c r="B34" s="300" t="s">
        <v>375</v>
      </c>
      <c r="C34" s="271" t="s">
        <v>341</v>
      </c>
      <c r="D34" s="271" t="s">
        <v>485</v>
      </c>
      <c r="E34" s="271" t="s">
        <v>376</v>
      </c>
      <c r="F34" s="271" t="s">
        <v>377</v>
      </c>
      <c r="G34" s="272" t="s">
        <v>378</v>
      </c>
      <c r="H34" s="269"/>
    </row>
    <row r="35" spans="1:7" ht="15" customHeight="1" thickBot="1">
      <c r="A35" s="323"/>
      <c r="B35" s="324"/>
      <c r="C35" s="325"/>
      <c r="D35" s="325"/>
      <c r="E35" s="325"/>
      <c r="F35" s="325"/>
      <c r="G35" s="275" t="s">
        <v>379</v>
      </c>
    </row>
    <row r="36" spans="1:7" ht="30" customHeight="1" thickBot="1">
      <c r="A36" s="276" t="s">
        <v>11</v>
      </c>
      <c r="B36" s="755" t="s">
        <v>396</v>
      </c>
      <c r="C36" s="756"/>
      <c r="D36" s="756"/>
      <c r="E36" s="756"/>
      <c r="F36" s="756"/>
      <c r="G36" s="757"/>
    </row>
    <row r="37" spans="1:8" ht="26.25" customHeight="1">
      <c r="A37" s="326" t="s">
        <v>43</v>
      </c>
      <c r="B37" s="327" t="s">
        <v>572</v>
      </c>
      <c r="C37" s="328">
        <v>1000</v>
      </c>
      <c r="D37" s="328">
        <v>1000</v>
      </c>
      <c r="E37" s="328">
        <v>1000</v>
      </c>
      <c r="F37" s="329">
        <v>0</v>
      </c>
      <c r="G37" s="330" t="s">
        <v>382</v>
      </c>
      <c r="H37" s="331"/>
    </row>
    <row r="38" spans="1:8" ht="16.5">
      <c r="A38" s="326" t="s">
        <v>56</v>
      </c>
      <c r="B38" s="332" t="s">
        <v>397</v>
      </c>
      <c r="C38" s="283">
        <v>2000</v>
      </c>
      <c r="D38" s="283"/>
      <c r="E38" s="283"/>
      <c r="F38" s="333">
        <v>0</v>
      </c>
      <c r="G38" s="284"/>
      <c r="H38" s="331"/>
    </row>
    <row r="39" spans="1:8" ht="36" customHeight="1">
      <c r="A39" s="326" t="s">
        <v>79</v>
      </c>
      <c r="B39" s="332" t="s">
        <v>477</v>
      </c>
      <c r="C39" s="283">
        <v>6890</v>
      </c>
      <c r="D39" s="283">
        <v>6890</v>
      </c>
      <c r="E39" s="283">
        <v>6890</v>
      </c>
      <c r="F39" s="333">
        <v>0</v>
      </c>
      <c r="G39" s="284" t="s">
        <v>382</v>
      </c>
      <c r="H39" s="331"/>
    </row>
    <row r="40" spans="1:8" ht="24.75" customHeight="1">
      <c r="A40" s="326" t="s">
        <v>80</v>
      </c>
      <c r="B40" s="332" t="s">
        <v>398</v>
      </c>
      <c r="C40" s="283">
        <v>49830</v>
      </c>
      <c r="D40" s="283">
        <v>49830</v>
      </c>
      <c r="E40" s="283">
        <v>7475</v>
      </c>
      <c r="F40" s="333">
        <v>42355</v>
      </c>
      <c r="G40" s="284" t="s">
        <v>399</v>
      </c>
      <c r="H40" s="331"/>
    </row>
    <row r="41" spans="1:8" ht="24.75" customHeight="1">
      <c r="A41" s="326" t="s">
        <v>81</v>
      </c>
      <c r="B41" s="334" t="s">
        <v>400</v>
      </c>
      <c r="C41" s="283">
        <v>21452</v>
      </c>
      <c r="D41" s="283">
        <v>21452</v>
      </c>
      <c r="E41" s="283">
        <v>21452</v>
      </c>
      <c r="F41" s="333">
        <v>0</v>
      </c>
      <c r="G41" s="284" t="s">
        <v>382</v>
      </c>
      <c r="H41" s="331"/>
    </row>
    <row r="42" spans="1:8" ht="24.75" customHeight="1">
      <c r="A42" s="623" t="s">
        <v>82</v>
      </c>
      <c r="B42" s="332" t="s">
        <v>573</v>
      </c>
      <c r="C42" s="283">
        <v>3000</v>
      </c>
      <c r="D42" s="283">
        <v>3000</v>
      </c>
      <c r="E42" s="283">
        <v>3000</v>
      </c>
      <c r="F42" s="333">
        <v>0</v>
      </c>
      <c r="G42" s="335" t="s">
        <v>382</v>
      </c>
      <c r="H42" s="331"/>
    </row>
    <row r="43" spans="1:8" ht="24.75" customHeight="1">
      <c r="A43" s="623" t="s">
        <v>84</v>
      </c>
      <c r="B43" s="332" t="s">
        <v>538</v>
      </c>
      <c r="C43" s="283">
        <v>5000</v>
      </c>
      <c r="D43" s="283">
        <v>5000</v>
      </c>
      <c r="E43" s="283">
        <v>5000</v>
      </c>
      <c r="F43" s="333"/>
      <c r="G43" s="335" t="s">
        <v>382</v>
      </c>
      <c r="H43" s="331"/>
    </row>
    <row r="44" spans="1:8" ht="24.75" customHeight="1">
      <c r="A44" s="674" t="s">
        <v>87</v>
      </c>
      <c r="B44" s="675" t="s">
        <v>548</v>
      </c>
      <c r="C44" s="286">
        <v>7862</v>
      </c>
      <c r="D44" s="286">
        <v>7862</v>
      </c>
      <c r="E44" s="286"/>
      <c r="F44" s="676">
        <v>7862</v>
      </c>
      <c r="G44" s="335" t="s">
        <v>539</v>
      </c>
      <c r="H44" s="331"/>
    </row>
    <row r="45" spans="1:8" ht="40.5" customHeight="1">
      <c r="A45" s="474" t="s">
        <v>88</v>
      </c>
      <c r="B45" s="332" t="s">
        <v>598</v>
      </c>
      <c r="C45" s="283"/>
      <c r="D45" s="283">
        <v>22000</v>
      </c>
      <c r="E45" s="283"/>
      <c r="F45" s="333">
        <v>22000</v>
      </c>
      <c r="G45" s="677" t="s">
        <v>599</v>
      </c>
      <c r="H45" s="331"/>
    </row>
    <row r="46" spans="1:8" ht="34.5" customHeight="1">
      <c r="A46" s="474" t="s">
        <v>89</v>
      </c>
      <c r="B46" s="332" t="s">
        <v>600</v>
      </c>
      <c r="C46" s="283"/>
      <c r="D46" s="283">
        <v>805</v>
      </c>
      <c r="E46" s="283"/>
      <c r="F46" s="333">
        <v>805</v>
      </c>
      <c r="G46" s="677" t="s">
        <v>602</v>
      </c>
      <c r="H46" s="331"/>
    </row>
    <row r="47" spans="1:8" ht="36.75" customHeight="1">
      <c r="A47" s="474" t="s">
        <v>90</v>
      </c>
      <c r="B47" s="332" t="s">
        <v>601</v>
      </c>
      <c r="C47" s="283"/>
      <c r="D47" s="283">
        <v>310</v>
      </c>
      <c r="E47" s="283"/>
      <c r="F47" s="333">
        <v>310</v>
      </c>
      <c r="G47" s="677" t="s">
        <v>602</v>
      </c>
      <c r="H47" s="331"/>
    </row>
    <row r="48" spans="1:8" ht="24.75" customHeight="1" thickBot="1">
      <c r="A48" s="476" t="s">
        <v>92</v>
      </c>
      <c r="B48" s="678" t="s">
        <v>603</v>
      </c>
      <c r="C48" s="478"/>
      <c r="D48" s="478">
        <v>330</v>
      </c>
      <c r="E48" s="478">
        <v>330</v>
      </c>
      <c r="F48" s="679"/>
      <c r="G48" s="680" t="s">
        <v>596</v>
      </c>
      <c r="H48" s="331"/>
    </row>
    <row r="49" spans="1:8" ht="24.75" customHeight="1" thickBot="1">
      <c r="A49" s="682" t="s">
        <v>190</v>
      </c>
      <c r="B49" s="683" t="s">
        <v>610</v>
      </c>
      <c r="C49" s="641"/>
      <c r="D49" s="641">
        <v>3750</v>
      </c>
      <c r="E49" s="641">
        <v>3750</v>
      </c>
      <c r="F49" s="684"/>
      <c r="G49" s="685" t="s">
        <v>382</v>
      </c>
      <c r="H49" s="331"/>
    </row>
    <row r="50" spans="1:8" s="341" customFormat="1" ht="19.5" customHeight="1" thickBot="1">
      <c r="A50" s="336"/>
      <c r="B50" s="337" t="s">
        <v>91</v>
      </c>
      <c r="C50" s="338">
        <f>SUM(C37:C48)</f>
        <v>97034</v>
      </c>
      <c r="D50" s="338">
        <f>SUM(D37:D49)</f>
        <v>122229</v>
      </c>
      <c r="E50" s="338">
        <f>SUM(E37:E48)</f>
        <v>45147</v>
      </c>
      <c r="F50" s="338">
        <f>SUM(F37:F48)</f>
        <v>73332</v>
      </c>
      <c r="G50" s="339"/>
      <c r="H50" s="340"/>
    </row>
    <row r="51" spans="1:8" ht="16.5" customHeight="1">
      <c r="A51" s="315"/>
      <c r="B51" s="342"/>
      <c r="C51" s="343"/>
      <c r="D51" s="343"/>
      <c r="E51" s="343"/>
      <c r="F51" s="343"/>
      <c r="G51" s="319"/>
      <c r="H51" s="331"/>
    </row>
    <row r="52" spans="1:8" ht="16.5" customHeight="1">
      <c r="A52" s="315"/>
      <c r="B52" s="342"/>
      <c r="C52" s="343"/>
      <c r="D52" s="343"/>
      <c r="E52" s="343"/>
      <c r="F52" s="343"/>
      <c r="G52" s="319"/>
      <c r="H52" s="331"/>
    </row>
    <row r="53" spans="1:8" ht="12.75" customHeight="1">
      <c r="A53" s="315"/>
      <c r="B53" s="342"/>
      <c r="C53" s="318"/>
      <c r="D53" s="318"/>
      <c r="E53" s="318"/>
      <c r="G53" s="319"/>
      <c r="H53" s="331"/>
    </row>
    <row r="54" spans="2:8" ht="16.5">
      <c r="B54" s="295"/>
      <c r="C54" s="17"/>
      <c r="D54" s="17"/>
      <c r="E54" s="17"/>
      <c r="F54" s="318"/>
      <c r="G54" s="319"/>
      <c r="H54" s="331"/>
    </row>
    <row r="55" spans="2:8" s="344" customFormat="1" ht="17.25" customHeight="1">
      <c r="B55" s="345"/>
      <c r="C55" s="346"/>
      <c r="D55" s="346"/>
      <c r="E55" s="346"/>
      <c r="F55" s="346"/>
      <c r="G55" s="347"/>
      <c r="H55" s="340"/>
    </row>
    <row r="56" spans="3:8" s="345" customFormat="1" ht="16.5">
      <c r="C56" s="346"/>
      <c r="D56" s="346"/>
      <c r="E56" s="346"/>
      <c r="F56" s="348"/>
      <c r="G56" s="349"/>
      <c r="H56" s="350"/>
    </row>
    <row r="57" spans="5:8" s="351" customFormat="1" ht="15.75" customHeight="1">
      <c r="E57" s="352"/>
      <c r="F57" s="353"/>
      <c r="G57" s="347"/>
      <c r="H57" s="269"/>
    </row>
    <row r="58" spans="3:8" s="354" customFormat="1" ht="15.75" customHeight="1">
      <c r="C58" s="355"/>
      <c r="D58" s="355"/>
      <c r="E58" s="355"/>
      <c r="F58" s="355"/>
      <c r="G58" s="356"/>
      <c r="H58" s="357"/>
    </row>
    <row r="59" spans="6:7" ht="15" customHeight="1">
      <c r="F59" s="322"/>
      <c r="G59" s="298"/>
    </row>
    <row r="60" spans="5:8" ht="16.5">
      <c r="E60" s="17"/>
      <c r="H60" s="331"/>
    </row>
    <row r="61" spans="5:8" ht="16.5">
      <c r="E61" s="17"/>
      <c r="H61" s="331"/>
    </row>
    <row r="62" ht="16.5">
      <c r="E62" s="17"/>
    </row>
    <row r="63" ht="15" customHeight="1">
      <c r="E63" s="17"/>
    </row>
    <row r="64" ht="15" customHeight="1"/>
    <row r="65" ht="15" customHeight="1"/>
    <row r="66" ht="15" customHeight="1"/>
    <row r="67" ht="15" customHeight="1"/>
    <row r="68" ht="15" customHeight="1"/>
    <row r="69" ht="30" customHeight="1"/>
    <row r="70" ht="15" customHeight="1">
      <c r="F70" s="17"/>
    </row>
    <row r="71" ht="15" customHeight="1">
      <c r="F71" s="17"/>
    </row>
    <row r="72" ht="15" customHeight="1">
      <c r="F72" s="359"/>
    </row>
    <row r="73" ht="15" customHeight="1"/>
    <row r="74" ht="15.75" customHeight="1"/>
    <row r="75" ht="15" customHeight="1"/>
    <row r="76" ht="15" customHeight="1"/>
    <row r="77" ht="15" customHeight="1"/>
    <row r="78" ht="15" customHeight="1"/>
    <row r="79" ht="30" customHeight="1"/>
    <row r="80" ht="15" customHeight="1"/>
    <row r="81" ht="15" customHeight="1"/>
    <row r="82" ht="15" customHeight="1"/>
    <row r="83" ht="40.5" customHeight="1"/>
    <row r="84" ht="15" customHeight="1"/>
    <row r="85" ht="41.2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21" customHeight="1"/>
    <row r="93" ht="15" customHeight="1"/>
    <row r="94" ht="13.5" customHeight="1"/>
    <row r="95" ht="12.75" customHeight="1"/>
    <row r="96" ht="15.75" customHeight="1"/>
    <row r="97" ht="40.5" customHeight="1"/>
    <row r="98" ht="15" customHeight="1"/>
    <row r="99" ht="41.2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30" customHeight="1"/>
    <row r="116" ht="30" customHeight="1"/>
    <row r="117" ht="30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7">
    <mergeCell ref="A1:G1"/>
    <mergeCell ref="A2:G2"/>
    <mergeCell ref="A3:G3"/>
    <mergeCell ref="B36:G36"/>
    <mergeCell ref="H7:J7"/>
    <mergeCell ref="B6:G6"/>
    <mergeCell ref="B23:G2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rowBreaks count="2" manualBreakCount="2">
    <brk id="52" max="255" man="1"/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28125" style="0" customWidth="1"/>
    <col min="4" max="4" width="10.28125" style="0" customWidth="1"/>
    <col min="5" max="5" width="12.00390625" style="0" customWidth="1"/>
    <col min="6" max="6" width="10.140625" style="0" customWidth="1"/>
    <col min="7" max="7" width="12.7109375" style="0" customWidth="1"/>
    <col min="8" max="8" width="9.140625" style="269" customWidth="1"/>
  </cols>
  <sheetData>
    <row r="1" spans="1:7" ht="12" customHeight="1">
      <c r="A1" s="763" t="s">
        <v>581</v>
      </c>
      <c r="B1" s="763"/>
      <c r="C1" s="763"/>
      <c r="D1" s="763"/>
      <c r="E1" s="763"/>
      <c r="F1" s="763"/>
      <c r="G1" s="763"/>
    </row>
    <row r="2" spans="1:7" ht="12" customHeight="1">
      <c r="A2" s="763" t="s">
        <v>440</v>
      </c>
      <c r="B2" s="763"/>
      <c r="C2" s="763"/>
      <c r="D2" s="763"/>
      <c r="E2" s="763"/>
      <c r="F2" s="763"/>
      <c r="G2" s="763"/>
    </row>
    <row r="3" spans="1:7" ht="12" customHeight="1" thickBot="1">
      <c r="A3" s="714"/>
      <c r="B3" s="714"/>
      <c r="C3" s="714"/>
      <c r="D3" s="714"/>
      <c r="E3" s="714"/>
      <c r="F3" s="714"/>
      <c r="G3" s="714"/>
    </row>
    <row r="4" spans="1:8" s="301" customFormat="1" ht="45" customHeight="1" thickBot="1">
      <c r="A4" s="299" t="s">
        <v>374</v>
      </c>
      <c r="B4" s="300" t="s">
        <v>375</v>
      </c>
      <c r="C4" s="271" t="s">
        <v>341</v>
      </c>
      <c r="D4" s="271" t="s">
        <v>486</v>
      </c>
      <c r="E4" s="271" t="s">
        <v>376</v>
      </c>
      <c r="F4" s="271" t="s">
        <v>377</v>
      </c>
      <c r="G4" s="272" t="s">
        <v>378</v>
      </c>
      <c r="H4" s="269"/>
    </row>
    <row r="5" spans="1:7" ht="15" customHeight="1" thickBot="1">
      <c r="A5" s="360"/>
      <c r="B5" s="361"/>
      <c r="C5" s="361"/>
      <c r="D5" s="361"/>
      <c r="E5" s="361"/>
      <c r="F5" s="361"/>
      <c r="G5" s="275" t="s">
        <v>379</v>
      </c>
    </row>
    <row r="6" spans="1:7" ht="30" customHeight="1" thickBot="1">
      <c r="A6" s="276"/>
      <c r="B6" s="766" t="s">
        <v>402</v>
      </c>
      <c r="C6" s="766"/>
      <c r="D6" s="766"/>
      <c r="E6" s="766"/>
      <c r="F6" s="766"/>
      <c r="G6" s="767"/>
    </row>
    <row r="7" spans="1:7" ht="24.75" customHeight="1">
      <c r="A7" s="362" t="s">
        <v>43</v>
      </c>
      <c r="B7" s="332" t="s">
        <v>403</v>
      </c>
      <c r="C7" s="363">
        <v>14980</v>
      </c>
      <c r="D7" s="363"/>
      <c r="E7" s="363"/>
      <c r="F7" s="363"/>
      <c r="G7" s="768"/>
    </row>
    <row r="8" spans="1:7" ht="24.75" customHeight="1">
      <c r="A8" s="362" t="s">
        <v>56</v>
      </c>
      <c r="B8" s="332" t="s">
        <v>404</v>
      </c>
      <c r="C8" s="363">
        <v>12500</v>
      </c>
      <c r="D8" s="363"/>
      <c r="E8" s="363"/>
      <c r="F8" s="363"/>
      <c r="G8" s="769"/>
    </row>
    <row r="9" spans="1:7" ht="38.25">
      <c r="A9" s="362" t="s">
        <v>79</v>
      </c>
      <c r="B9" s="332" t="s">
        <v>405</v>
      </c>
      <c r="C9" s="363">
        <v>1980</v>
      </c>
      <c r="D9" s="363"/>
      <c r="E9" s="363"/>
      <c r="F9" s="363"/>
      <c r="G9" s="280"/>
    </row>
    <row r="10" spans="1:7" ht="25.5">
      <c r="A10" s="362" t="s">
        <v>80</v>
      </c>
      <c r="B10" s="332" t="s">
        <v>406</v>
      </c>
      <c r="C10" s="363">
        <v>1905</v>
      </c>
      <c r="D10" s="363"/>
      <c r="E10" s="363"/>
      <c r="F10" s="363"/>
      <c r="G10" s="280"/>
    </row>
    <row r="11" spans="1:11" ht="38.25">
      <c r="A11" s="362" t="s">
        <v>81</v>
      </c>
      <c r="B11" s="364" t="s">
        <v>407</v>
      </c>
      <c r="C11" s="365">
        <v>220730</v>
      </c>
      <c r="D11" s="365">
        <v>220730</v>
      </c>
      <c r="E11" s="365">
        <v>33110</v>
      </c>
      <c r="F11" s="366">
        <v>187620</v>
      </c>
      <c r="G11" s="367" t="s">
        <v>408</v>
      </c>
      <c r="H11" s="764"/>
      <c r="I11" s="765"/>
      <c r="J11" s="765"/>
      <c r="K11" s="765"/>
    </row>
    <row r="12" spans="1:11" ht="24.75" customHeight="1">
      <c r="A12" s="362" t="s">
        <v>82</v>
      </c>
      <c r="B12" s="334" t="s">
        <v>576</v>
      </c>
      <c r="C12" s="365">
        <v>296011</v>
      </c>
      <c r="D12" s="365">
        <v>296011</v>
      </c>
      <c r="E12" s="365">
        <v>44402</v>
      </c>
      <c r="F12" s="366">
        <v>251609</v>
      </c>
      <c r="G12" s="367" t="s">
        <v>409</v>
      </c>
      <c r="H12" s="368"/>
      <c r="I12" s="369"/>
      <c r="J12" s="369"/>
      <c r="K12" s="369"/>
    </row>
    <row r="13" spans="1:11" ht="24.75" customHeight="1">
      <c r="A13" s="362" t="s">
        <v>84</v>
      </c>
      <c r="B13" s="370" t="s">
        <v>410</v>
      </c>
      <c r="C13" s="365">
        <v>2159</v>
      </c>
      <c r="D13" s="365">
        <v>2159</v>
      </c>
      <c r="E13" s="365">
        <v>2159</v>
      </c>
      <c r="F13" s="366"/>
      <c r="G13" s="367" t="s">
        <v>382</v>
      </c>
      <c r="H13" s="368"/>
      <c r="I13" s="369"/>
      <c r="J13" s="369"/>
      <c r="K13" s="369"/>
    </row>
    <row r="14" spans="1:11" ht="38.25">
      <c r="A14" s="371" t="s">
        <v>87</v>
      </c>
      <c r="B14" s="372" t="s">
        <v>411</v>
      </c>
      <c r="C14" s="373">
        <v>44093</v>
      </c>
      <c r="D14" s="373">
        <v>34093</v>
      </c>
      <c r="E14" s="373">
        <v>34093</v>
      </c>
      <c r="F14" s="374"/>
      <c r="G14" s="375" t="s">
        <v>382</v>
      </c>
      <c r="H14" s="368"/>
      <c r="I14" s="369"/>
      <c r="J14" s="369"/>
      <c r="K14" s="369"/>
    </row>
    <row r="15" spans="1:11" ht="12.75">
      <c r="A15" s="376" t="s">
        <v>88</v>
      </c>
      <c r="B15" s="282" t="s">
        <v>412</v>
      </c>
      <c r="C15" s="365">
        <v>2382</v>
      </c>
      <c r="D15" s="365">
        <v>2382</v>
      </c>
      <c r="E15" s="365">
        <v>2382</v>
      </c>
      <c r="F15" s="366"/>
      <c r="G15" s="367" t="s">
        <v>382</v>
      </c>
      <c r="H15" s="368"/>
      <c r="I15" s="369"/>
      <c r="J15" s="369"/>
      <c r="K15" s="369"/>
    </row>
    <row r="16" spans="1:11" ht="12.75">
      <c r="A16" s="624" t="s">
        <v>89</v>
      </c>
      <c r="B16" s="625" t="s">
        <v>413</v>
      </c>
      <c r="C16" s="626">
        <v>898</v>
      </c>
      <c r="D16" s="626">
        <v>898</v>
      </c>
      <c r="E16" s="626">
        <v>898</v>
      </c>
      <c r="F16" s="627"/>
      <c r="G16" s="287" t="s">
        <v>382</v>
      </c>
      <c r="H16" s="368"/>
      <c r="I16" s="369"/>
      <c r="J16" s="369"/>
      <c r="K16" s="369"/>
    </row>
    <row r="17" spans="1:11" ht="12.75">
      <c r="A17" s="624" t="s">
        <v>90</v>
      </c>
      <c r="B17" s="625" t="s">
        <v>537</v>
      </c>
      <c r="C17" s="626">
        <v>1016</v>
      </c>
      <c r="D17" s="626">
        <v>1016</v>
      </c>
      <c r="E17" s="626">
        <v>1016</v>
      </c>
      <c r="F17" s="627"/>
      <c r="G17" s="287" t="s">
        <v>382</v>
      </c>
      <c r="H17" s="368"/>
      <c r="I17" s="369"/>
      <c r="J17" s="369"/>
      <c r="K17" s="369"/>
    </row>
    <row r="18" spans="1:11" ht="12.75">
      <c r="A18" s="624" t="s">
        <v>92</v>
      </c>
      <c r="B18" s="282" t="s">
        <v>547</v>
      </c>
      <c r="C18" s="626">
        <v>800</v>
      </c>
      <c r="D18" s="626"/>
      <c r="E18" s="626"/>
      <c r="F18" s="627"/>
      <c r="G18" s="287"/>
      <c r="H18" s="368"/>
      <c r="I18" s="369"/>
      <c r="J18" s="369"/>
      <c r="K18" s="369"/>
    </row>
    <row r="19" spans="1:11" ht="12.75">
      <c r="A19" s="376" t="s">
        <v>190</v>
      </c>
      <c r="B19" s="282" t="s">
        <v>565</v>
      </c>
      <c r="C19" s="365">
        <v>1408</v>
      </c>
      <c r="D19" s="365">
        <v>1408</v>
      </c>
      <c r="E19" s="365">
        <v>1408</v>
      </c>
      <c r="F19" s="366"/>
      <c r="G19" s="287" t="s">
        <v>382</v>
      </c>
      <c r="H19" s="368"/>
      <c r="I19" s="369"/>
      <c r="J19" s="369"/>
      <c r="K19" s="369"/>
    </row>
    <row r="20" spans="1:11" ht="12.75">
      <c r="A20" s="376" t="s">
        <v>191</v>
      </c>
      <c r="B20" s="282" t="s">
        <v>566</v>
      </c>
      <c r="C20" s="365">
        <v>1121</v>
      </c>
      <c r="D20" s="365">
        <v>1650</v>
      </c>
      <c r="E20" s="365">
        <v>1650</v>
      </c>
      <c r="F20" s="366"/>
      <c r="G20" s="287" t="s">
        <v>382</v>
      </c>
      <c r="H20" s="368"/>
      <c r="I20" s="369"/>
      <c r="J20" s="369"/>
      <c r="K20" s="369"/>
    </row>
    <row r="21" spans="1:11" ht="25.5">
      <c r="A21" s="376" t="s">
        <v>223</v>
      </c>
      <c r="B21" s="282" t="s">
        <v>574</v>
      </c>
      <c r="C21" s="365">
        <v>984</v>
      </c>
      <c r="D21" s="365">
        <v>984</v>
      </c>
      <c r="E21" s="365">
        <v>984</v>
      </c>
      <c r="F21" s="366"/>
      <c r="G21" s="287" t="s">
        <v>382</v>
      </c>
      <c r="H21" s="368"/>
      <c r="I21" s="369"/>
      <c r="J21" s="369"/>
      <c r="K21" s="369"/>
    </row>
    <row r="22" spans="1:11" ht="12.75">
      <c r="A22" s="376" t="s">
        <v>564</v>
      </c>
      <c r="B22" s="282" t="s">
        <v>567</v>
      </c>
      <c r="C22" s="365">
        <v>47</v>
      </c>
      <c r="D22" s="365">
        <v>47</v>
      </c>
      <c r="E22" s="365">
        <v>47</v>
      </c>
      <c r="F22" s="366"/>
      <c r="G22" s="287" t="s">
        <v>382</v>
      </c>
      <c r="H22" s="368"/>
      <c r="I22" s="369"/>
      <c r="J22" s="369"/>
      <c r="K22" s="369"/>
    </row>
    <row r="23" spans="1:11" ht="12.75">
      <c r="A23" s="376" t="s">
        <v>225</v>
      </c>
      <c r="B23" s="282" t="s">
        <v>568</v>
      </c>
      <c r="C23" s="365">
        <v>651</v>
      </c>
      <c r="D23" s="365">
        <v>651</v>
      </c>
      <c r="E23" s="365">
        <v>651</v>
      </c>
      <c r="F23" s="366"/>
      <c r="G23" s="287" t="s">
        <v>382</v>
      </c>
      <c r="H23" s="368"/>
      <c r="I23" s="369"/>
      <c r="J23" s="369"/>
      <c r="K23" s="369"/>
    </row>
    <row r="24" spans="1:11" ht="25.5">
      <c r="A24" s="624" t="s">
        <v>226</v>
      </c>
      <c r="B24" s="625" t="s">
        <v>569</v>
      </c>
      <c r="C24" s="626">
        <v>8000</v>
      </c>
      <c r="D24" s="626">
        <v>8000</v>
      </c>
      <c r="E24" s="626">
        <v>8000</v>
      </c>
      <c r="F24" s="627"/>
      <c r="G24" s="367" t="s">
        <v>382</v>
      </c>
      <c r="H24" s="368"/>
      <c r="I24" s="369"/>
      <c r="J24" s="369"/>
      <c r="K24" s="369"/>
    </row>
    <row r="25" spans="1:11" ht="12.75">
      <c r="A25" s="624" t="s">
        <v>228</v>
      </c>
      <c r="B25" s="625" t="s">
        <v>594</v>
      </c>
      <c r="C25" s="626"/>
      <c r="D25" s="626">
        <v>15</v>
      </c>
      <c r="E25" s="626">
        <v>15</v>
      </c>
      <c r="F25" s="627"/>
      <c r="G25" s="367" t="s">
        <v>382</v>
      </c>
      <c r="H25" s="368"/>
      <c r="I25" s="369"/>
      <c r="J25" s="369"/>
      <c r="K25" s="369"/>
    </row>
    <row r="26" spans="1:11" ht="25.5">
      <c r="A26" s="376" t="s">
        <v>230</v>
      </c>
      <c r="B26" s="282" t="s">
        <v>595</v>
      </c>
      <c r="C26" s="365"/>
      <c r="D26" s="365">
        <v>423</v>
      </c>
      <c r="E26" s="365">
        <v>423</v>
      </c>
      <c r="F26" s="366"/>
      <c r="G26" s="367" t="s">
        <v>596</v>
      </c>
      <c r="H26" s="368"/>
      <c r="I26" s="369"/>
      <c r="J26" s="369"/>
      <c r="K26" s="369"/>
    </row>
    <row r="27" spans="1:11" ht="26.25" thickBot="1">
      <c r="A27" s="670" t="s">
        <v>232</v>
      </c>
      <c r="B27" s="671" t="s">
        <v>597</v>
      </c>
      <c r="C27" s="672"/>
      <c r="D27" s="672">
        <v>1386</v>
      </c>
      <c r="E27" s="672">
        <v>1386</v>
      </c>
      <c r="F27" s="673"/>
      <c r="G27" s="367" t="s">
        <v>596</v>
      </c>
      <c r="H27" s="368"/>
      <c r="I27" s="369"/>
      <c r="J27" s="369"/>
      <c r="K27" s="369"/>
    </row>
    <row r="28" spans="1:10" s="380" customFormat="1" ht="19.5" customHeight="1" thickBot="1">
      <c r="A28" s="378"/>
      <c r="B28" s="337" t="s">
        <v>91</v>
      </c>
      <c r="C28" s="338">
        <f>SUM(C7:C24)</f>
        <v>611665</v>
      </c>
      <c r="D28" s="338">
        <f>SUM(D7:D27)</f>
        <v>571853</v>
      </c>
      <c r="E28" s="338">
        <f>SUM(E7:E27)</f>
        <v>132624</v>
      </c>
      <c r="F28" s="338">
        <f>SUM(F7:F24)</f>
        <v>439229</v>
      </c>
      <c r="G28" s="681"/>
      <c r="H28" s="379"/>
      <c r="J28" s="381"/>
    </row>
    <row r="29" spans="1:10" ht="16.5">
      <c r="A29" s="315"/>
      <c r="J29" s="381"/>
    </row>
    <row r="30" spans="1:10" ht="16.5">
      <c r="A30" s="315"/>
      <c r="C30" s="359"/>
      <c r="D30" s="359"/>
      <c r="J30" s="381"/>
    </row>
    <row r="32" spans="1:10" ht="16.5">
      <c r="A32" s="315"/>
      <c r="B32" s="342"/>
      <c r="C32" s="343"/>
      <c r="D32" s="343"/>
      <c r="E32" s="343"/>
      <c r="F32" s="343"/>
      <c r="G32" s="382"/>
      <c r="J32" s="381"/>
    </row>
    <row r="33" spans="1:7" ht="15" customHeight="1">
      <c r="A33" s="315"/>
      <c r="B33" s="250"/>
      <c r="C33" s="383"/>
      <c r="D33" s="383"/>
      <c r="E33" s="383"/>
      <c r="F33" s="383"/>
      <c r="G33" s="382"/>
    </row>
    <row r="34" spans="1:7" ht="15" customHeight="1">
      <c r="A34" s="315"/>
      <c r="C34" s="383"/>
      <c r="D34" s="383"/>
      <c r="E34" s="383"/>
      <c r="F34" s="17"/>
      <c r="G34" s="382"/>
    </row>
    <row r="35" spans="1:7" ht="16.5">
      <c r="A35" s="315"/>
      <c r="B35" s="250"/>
      <c r="C35" s="383"/>
      <c r="D35" s="383"/>
      <c r="E35" s="383"/>
      <c r="F35" s="383"/>
      <c r="G35" s="382"/>
    </row>
    <row r="36" spans="1:7" ht="16.5">
      <c r="A36" s="315"/>
      <c r="B36" s="53"/>
      <c r="C36" s="53"/>
      <c r="D36" s="53"/>
      <c r="E36" s="53"/>
      <c r="F36" s="53"/>
      <c r="G36" s="384"/>
    </row>
    <row r="37" spans="1:7" ht="16.5">
      <c r="A37" s="315"/>
      <c r="B37" s="385"/>
      <c r="E37" s="53"/>
      <c r="F37" s="56"/>
      <c r="G37" s="53"/>
    </row>
    <row r="38" spans="1:7" ht="16.5">
      <c r="A38" s="315"/>
      <c r="B38" s="53"/>
      <c r="C38" s="385"/>
      <c r="D38" s="385"/>
      <c r="E38" s="53"/>
      <c r="F38" s="386"/>
      <c r="G38" s="53"/>
    </row>
    <row r="39" spans="1:7" ht="16.5">
      <c r="A39" s="315"/>
      <c r="B39" s="250"/>
      <c r="C39" s="387"/>
      <c r="D39" s="387"/>
      <c r="E39" s="383"/>
      <c r="F39" s="383"/>
      <c r="G39" s="383"/>
    </row>
    <row r="40" spans="1:7" ht="16.5">
      <c r="A40" s="315"/>
      <c r="B40" s="53"/>
      <c r="C40" s="53"/>
      <c r="D40" s="53"/>
      <c r="E40" s="53"/>
      <c r="F40" s="53"/>
      <c r="G40" s="53"/>
    </row>
    <row r="41" spans="1:7" ht="16.5">
      <c r="A41" s="315"/>
      <c r="B41" s="250"/>
      <c r="C41" s="383"/>
      <c r="D41" s="383"/>
      <c r="E41" s="383"/>
      <c r="F41" s="383"/>
      <c r="G41" s="382"/>
    </row>
    <row r="42" spans="1:7" ht="16.5">
      <c r="A42" s="315"/>
      <c r="B42" s="250"/>
      <c r="C42" s="383"/>
      <c r="D42" s="383"/>
      <c r="E42" s="383"/>
      <c r="F42" s="383"/>
      <c r="G42" s="382"/>
    </row>
    <row r="43" spans="1:7" ht="16.5">
      <c r="A43" s="315"/>
      <c r="B43" s="385"/>
      <c r="C43" s="384"/>
      <c r="D43" s="384"/>
      <c r="E43" s="384"/>
      <c r="F43" s="384"/>
      <c r="G43" s="53"/>
    </row>
    <row r="44" spans="1:7" ht="16.5">
      <c r="A44" s="249"/>
      <c r="B44" s="53"/>
      <c r="C44" s="384"/>
      <c r="D44" s="384"/>
      <c r="E44" s="384"/>
      <c r="F44" s="384"/>
      <c r="G44" s="53"/>
    </row>
    <row r="45" spans="2:5" ht="15" customHeight="1">
      <c r="B45" s="57"/>
      <c r="E45" s="359"/>
    </row>
    <row r="46" ht="12" customHeight="1"/>
    <row r="47" spans="5:7" ht="16.5">
      <c r="E47" s="359"/>
      <c r="G47" s="359"/>
    </row>
  </sheetData>
  <sheetProtection/>
  <mergeCells count="6">
    <mergeCell ref="H11:K11"/>
    <mergeCell ref="A1:G1"/>
    <mergeCell ref="A2:G2"/>
    <mergeCell ref="A3:G3"/>
    <mergeCell ref="B6:G6"/>
    <mergeCell ref="G7:G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10.00390625" style="0" customWidth="1"/>
    <col min="4" max="4" width="11.421875" style="0" customWidth="1"/>
    <col min="5" max="5" width="11.00390625" style="0" customWidth="1"/>
    <col min="6" max="6" width="8.28125" style="0" customWidth="1"/>
  </cols>
  <sheetData>
    <row r="1" spans="1:8" ht="12.75" customHeight="1">
      <c r="A1" s="729" t="s">
        <v>582</v>
      </c>
      <c r="B1" s="729"/>
      <c r="C1" s="729"/>
      <c r="D1" s="729"/>
      <c r="E1" s="729"/>
      <c r="F1" s="729"/>
      <c r="G1" s="729"/>
      <c r="H1" s="729"/>
    </row>
    <row r="2" spans="1:8" ht="27.75" customHeight="1">
      <c r="A2" s="730" t="s">
        <v>367</v>
      </c>
      <c r="B2" s="730"/>
      <c r="C2" s="730"/>
      <c r="D2" s="730"/>
      <c r="E2" s="730"/>
      <c r="F2" s="730"/>
      <c r="G2" s="730"/>
      <c r="H2" s="730"/>
    </row>
    <row r="3" spans="1:8" ht="13.5" thickBot="1">
      <c r="A3" s="771"/>
      <c r="B3" s="771"/>
      <c r="C3" s="771"/>
      <c r="D3" s="771"/>
      <c r="E3" s="779" t="s">
        <v>315</v>
      </c>
      <c r="F3" s="779"/>
      <c r="G3" s="779"/>
      <c r="H3" s="779"/>
    </row>
    <row r="4" spans="1:8" ht="30" customHeight="1">
      <c r="A4" s="774" t="s">
        <v>40</v>
      </c>
      <c r="B4" s="772" t="s">
        <v>241</v>
      </c>
      <c r="C4" s="776" t="s">
        <v>442</v>
      </c>
      <c r="D4" s="776" t="s">
        <v>443</v>
      </c>
      <c r="E4" s="780" t="s">
        <v>441</v>
      </c>
      <c r="F4" s="776" t="s">
        <v>487</v>
      </c>
      <c r="G4" s="776" t="s">
        <v>443</v>
      </c>
      <c r="H4" s="780" t="s">
        <v>441</v>
      </c>
    </row>
    <row r="5" spans="1:8" ht="41.25" customHeight="1">
      <c r="A5" s="775"/>
      <c r="B5" s="773"/>
      <c r="C5" s="777"/>
      <c r="D5" s="778"/>
      <c r="E5" s="781"/>
      <c r="F5" s="777"/>
      <c r="G5" s="778"/>
      <c r="H5" s="781"/>
    </row>
    <row r="6" spans="1:8" ht="12.75">
      <c r="A6" s="770" t="s">
        <v>80</v>
      </c>
      <c r="B6" s="412" t="s">
        <v>242</v>
      </c>
      <c r="C6" s="412">
        <v>55</v>
      </c>
      <c r="D6" s="412">
        <v>52</v>
      </c>
      <c r="E6" s="413">
        <v>3</v>
      </c>
      <c r="F6" s="533"/>
      <c r="G6" s="140"/>
      <c r="H6" s="545"/>
    </row>
    <row r="7" spans="1:8" ht="12.75">
      <c r="A7" s="770"/>
      <c r="B7" s="412" t="s">
        <v>243</v>
      </c>
      <c r="C7" s="412">
        <v>4</v>
      </c>
      <c r="D7" s="412">
        <v>4</v>
      </c>
      <c r="E7" s="413"/>
      <c r="F7" s="533"/>
      <c r="G7" s="140"/>
      <c r="H7" s="545"/>
    </row>
    <row r="8" spans="1:8" ht="12.75">
      <c r="A8" s="376"/>
      <c r="B8" s="412" t="s">
        <v>318</v>
      </c>
      <c r="C8" s="412">
        <v>7</v>
      </c>
      <c r="D8" s="412">
        <v>7</v>
      </c>
      <c r="E8" s="413"/>
      <c r="F8" s="561"/>
      <c r="G8" s="140"/>
      <c r="H8" s="545"/>
    </row>
    <row r="9" spans="1:8" ht="12.75">
      <c r="A9" s="376" t="s">
        <v>81</v>
      </c>
      <c r="B9" s="412" t="s">
        <v>83</v>
      </c>
      <c r="C9" s="412">
        <v>33</v>
      </c>
      <c r="D9" s="412">
        <v>33</v>
      </c>
      <c r="E9" s="413"/>
      <c r="F9" s="533">
        <v>33</v>
      </c>
      <c r="G9" s="140">
        <v>33</v>
      </c>
      <c r="H9" s="545"/>
    </row>
    <row r="10" spans="1:8" ht="12.75">
      <c r="A10" s="376" t="s">
        <v>82</v>
      </c>
      <c r="B10" s="412" t="s">
        <v>244</v>
      </c>
      <c r="C10" s="412">
        <v>10</v>
      </c>
      <c r="D10" s="412">
        <v>10</v>
      </c>
      <c r="E10" s="413"/>
      <c r="F10" s="533">
        <v>10</v>
      </c>
      <c r="G10" s="140">
        <v>10</v>
      </c>
      <c r="H10" s="545"/>
    </row>
    <row r="11" spans="1:8" ht="12.75">
      <c r="A11" s="770"/>
      <c r="B11" s="479" t="s">
        <v>85</v>
      </c>
      <c r="C11" s="412">
        <v>9</v>
      </c>
      <c r="D11" s="412">
        <v>8</v>
      </c>
      <c r="E11" s="413">
        <v>1</v>
      </c>
      <c r="F11" s="533">
        <v>9</v>
      </c>
      <c r="G11" s="140">
        <v>8</v>
      </c>
      <c r="H11" s="545">
        <v>1</v>
      </c>
    </row>
    <row r="12" spans="1:8" ht="12.75">
      <c r="A12" s="770"/>
      <c r="B12" s="412" t="s">
        <v>86</v>
      </c>
      <c r="C12" s="412">
        <v>6</v>
      </c>
      <c r="D12" s="412">
        <v>5</v>
      </c>
      <c r="E12" s="413">
        <v>1</v>
      </c>
      <c r="F12" s="533">
        <v>6</v>
      </c>
      <c r="G12" s="140">
        <v>5</v>
      </c>
      <c r="H12" s="545">
        <v>1</v>
      </c>
    </row>
    <row r="13" spans="1:8" ht="25.5">
      <c r="A13" s="376" t="s">
        <v>84</v>
      </c>
      <c r="B13" s="412" t="s">
        <v>426</v>
      </c>
      <c r="C13" s="412">
        <v>29</v>
      </c>
      <c r="D13" s="412">
        <v>29</v>
      </c>
      <c r="E13" s="413"/>
      <c r="F13" s="533">
        <v>29</v>
      </c>
      <c r="G13" s="140">
        <v>29</v>
      </c>
      <c r="H13" s="545"/>
    </row>
    <row r="14" spans="1:8" ht="25.5">
      <c r="A14" s="411" t="s">
        <v>88</v>
      </c>
      <c r="B14" s="412" t="s">
        <v>536</v>
      </c>
      <c r="C14" s="412">
        <v>62</v>
      </c>
      <c r="D14" s="412">
        <v>61</v>
      </c>
      <c r="E14" s="413">
        <v>1</v>
      </c>
      <c r="F14" s="533">
        <v>62</v>
      </c>
      <c r="G14" s="140">
        <v>61</v>
      </c>
      <c r="H14" s="545">
        <v>1</v>
      </c>
    </row>
    <row r="15" spans="1:8" ht="43.5" customHeight="1" thickBot="1">
      <c r="A15" s="480">
        <v>11</v>
      </c>
      <c r="B15" s="481" t="s">
        <v>292</v>
      </c>
      <c r="C15" s="481">
        <v>31</v>
      </c>
      <c r="D15" s="481">
        <v>31</v>
      </c>
      <c r="E15" s="482"/>
      <c r="F15" s="634">
        <v>31</v>
      </c>
      <c r="G15" s="635">
        <v>31</v>
      </c>
      <c r="H15" s="636"/>
    </row>
    <row r="16" spans="1:8" ht="13.5" thickBot="1">
      <c r="A16" s="486"/>
      <c r="B16" s="487" t="s">
        <v>245</v>
      </c>
      <c r="C16" s="488">
        <f aca="true" t="shared" si="0" ref="C16:H16">SUM(C6:C15)</f>
        <v>246</v>
      </c>
      <c r="D16" s="488">
        <f t="shared" si="0"/>
        <v>240</v>
      </c>
      <c r="E16" s="488">
        <f t="shared" si="0"/>
        <v>6</v>
      </c>
      <c r="F16" s="488">
        <f t="shared" si="0"/>
        <v>180</v>
      </c>
      <c r="G16" s="488">
        <f t="shared" si="0"/>
        <v>177</v>
      </c>
      <c r="H16" s="489">
        <f t="shared" si="0"/>
        <v>3</v>
      </c>
    </row>
    <row r="17" spans="1:8" ht="26.25" customHeight="1" thickBot="1">
      <c r="A17" s="483"/>
      <c r="B17" s="484" t="s">
        <v>298</v>
      </c>
      <c r="C17" s="484">
        <v>2</v>
      </c>
      <c r="D17" s="484">
        <v>2</v>
      </c>
      <c r="E17" s="485"/>
      <c r="F17" s="562">
        <v>2</v>
      </c>
      <c r="G17" s="534">
        <v>2</v>
      </c>
      <c r="H17" s="546"/>
    </row>
    <row r="18" ht="12.75">
      <c r="F18" s="633"/>
    </row>
  </sheetData>
  <sheetProtection/>
  <mergeCells count="14">
    <mergeCell ref="A1:H1"/>
    <mergeCell ref="A2:H2"/>
    <mergeCell ref="E3:H3"/>
    <mergeCell ref="F4:F5"/>
    <mergeCell ref="G4:G5"/>
    <mergeCell ref="H4:H5"/>
    <mergeCell ref="E4:E5"/>
    <mergeCell ref="A11:A12"/>
    <mergeCell ref="A6:A7"/>
    <mergeCell ref="A3:D3"/>
    <mergeCell ref="B4:B5"/>
    <mergeCell ref="A4:A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BuzasA</cp:lastModifiedBy>
  <cp:lastPrinted>2013-12-04T07:00:44Z</cp:lastPrinted>
  <dcterms:created xsi:type="dcterms:W3CDTF">2011-02-07T10:27:18Z</dcterms:created>
  <dcterms:modified xsi:type="dcterms:W3CDTF">2014-01-15T11:56:30Z</dcterms:modified>
  <cp:category/>
  <cp:version/>
  <cp:contentType/>
  <cp:contentStatus/>
</cp:coreProperties>
</file>