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activeTab="0"/>
  </bookViews>
  <sheets>
    <sheet name="1. Önkormányzati bevételek" sheetId="1" r:id="rId1"/>
    <sheet name="2. Önkormányzati kiadások" sheetId="2" r:id="rId2"/>
    <sheet name="3. Intézményi bevételek" sheetId="3" r:id="rId3"/>
    <sheet name="4. Intézményi kiadások" sheetId="4" r:id="rId4"/>
    <sheet name="5.a PH bevétel" sheetId="5" r:id="rId5"/>
    <sheet name="5.b PH kiadás" sheetId="6" r:id="rId6"/>
    <sheet name="6.P.H Beruházási kiadás" sheetId="7" r:id="rId7"/>
    <sheet name="7.a. PH Felújítási kiadás (2)" sheetId="8" r:id="rId8"/>
    <sheet name="7.b. PH Felújítási kiadások" sheetId="9" r:id="rId9"/>
    <sheet name="8. sz. melléklet létszám" sheetId="10" r:id="rId10"/>
    <sheet name="9.a.sz.mell működés mérleg" sheetId="11" r:id="rId11"/>
    <sheet name="9.b.sz.mell felhalm mérleg" sheetId="12" r:id="rId12"/>
    <sheet name="9.c összevont kv-i mérleg" sheetId="13" r:id="rId13"/>
    <sheet name="10. EU támogatásoso projektek" sheetId="14" r:id="rId14"/>
    <sheet name="11.sz. melléklet ált. és céltar" sheetId="15" r:id="rId15"/>
    <sheet name="12.sz.melléklet többéves ki (2)" sheetId="16" r:id="rId16"/>
    <sheet name="13. sz.melléklet kisebbség)" sheetId="17" r:id="rId17"/>
    <sheet name="14. sz.melléklet ütemterv" sheetId="18" r:id="rId18"/>
  </sheets>
  <externalReferences>
    <externalReference r:id="rId21"/>
  </externalReferences>
  <definedNames>
    <definedName name="_xlnm.Print_Area" localSheetId="2">'3. Intézményi bevételek'!$A$1:$U$55</definedName>
    <definedName name="_xlnm.Print_Area" localSheetId="3">'4. Intézményi kiadások'!$A$1:$Q$81</definedName>
    <definedName name="_xlnm.Print_Area" localSheetId="10">'9.a.sz.mell működés mérleg'!$A$1:$G$18</definedName>
    <definedName name="_xlnm.Print_Area" localSheetId="11">'9.b.sz.mell felhalm mérleg'!$A$1:$F$17</definedName>
  </definedNames>
  <calcPr fullCalcOnLoad="1"/>
</workbook>
</file>

<file path=xl/sharedStrings.xml><?xml version="1.0" encoding="utf-8"?>
<sst xmlns="http://schemas.openxmlformats.org/spreadsheetml/2006/main" count="1170" uniqueCount="590">
  <si>
    <t>Sorszám</t>
  </si>
  <si>
    <t>Megnevezés</t>
  </si>
  <si>
    <t>I.</t>
  </si>
  <si>
    <t>Működési bevételek</t>
  </si>
  <si>
    <t xml:space="preserve">Működési bevételek /Intézmények </t>
  </si>
  <si>
    <t>Működési bevételek / Hivatal</t>
  </si>
  <si>
    <t>I.1.Intézményi működési bevételek</t>
  </si>
  <si>
    <t>I.2.Önkormányzatok sajátos működési bevételei</t>
  </si>
  <si>
    <t>I.2.1.Helyi adók</t>
  </si>
  <si>
    <t>I.2.1.1.Építményadó</t>
  </si>
  <si>
    <t>I.2.1.2.Magánszemélyek kommunális adója</t>
  </si>
  <si>
    <t>I.2.1.3.Idegenforgalmi adó tartózkodás után</t>
  </si>
  <si>
    <t>I.2.1.4.Iparűzési adó</t>
  </si>
  <si>
    <t>I.2.2.Átengedett központi adók</t>
  </si>
  <si>
    <t>I.2.2.1.SZJA helyben maradó része</t>
  </si>
  <si>
    <t>I.2.2.2.SZJA jövedelemkülönbség mérséklése</t>
  </si>
  <si>
    <t>I.2.2.3.Gépjárműadó</t>
  </si>
  <si>
    <t>I.2.3.Bírságok,pótlékok és egyéb sajátos bevételek</t>
  </si>
  <si>
    <t>I.2.3.1.Pótlékok, bírságok /adó/</t>
  </si>
  <si>
    <t>I.2.3.2.Bírságok</t>
  </si>
  <si>
    <t>I.2.3.3.Talajterhelési díj</t>
  </si>
  <si>
    <t>II.</t>
  </si>
  <si>
    <t>Támogatások</t>
  </si>
  <si>
    <t>II.1.Önkormányzatok költségvetési támogatása</t>
  </si>
  <si>
    <t>II.1.1.Normatív hozzájárulások</t>
  </si>
  <si>
    <t>II.1.2.Központosított előirányzatok</t>
  </si>
  <si>
    <t>II.1.3.Normatív kötött felhasználású támogatások</t>
  </si>
  <si>
    <t>II.1.4.Fejlesztési célú támogatások</t>
  </si>
  <si>
    <t>II.1.5.Címzett támogatások</t>
  </si>
  <si>
    <t>III.</t>
  </si>
  <si>
    <t>Felhalmozási és tőkejellegű bevételek</t>
  </si>
  <si>
    <t>Felhalmozási és tőkejellegű bevételek /Intézmények</t>
  </si>
  <si>
    <t>Felhalmozási és tőkejellegű bevételek /Hivatal</t>
  </si>
  <si>
    <t>III.1.Tárgyi eszközök, immateriális javak értékesítése</t>
  </si>
  <si>
    <t>III.2.Önkormányzatok sajátos felhalmozási és tőkebevét</t>
  </si>
  <si>
    <t>III.3.Pénzügyi befektetések bevételei</t>
  </si>
  <si>
    <t>IV.</t>
  </si>
  <si>
    <t>Támogatásértékű bevétel</t>
  </si>
  <si>
    <t>4.1.Támogatásértékű működési bevételek /Intézmény</t>
  </si>
  <si>
    <t>4.1.1.OEP-től átvett pénzeszköz</t>
  </si>
  <si>
    <t>4.1.2.Egyéb pénzeszköz átvétel</t>
  </si>
  <si>
    <t>4.1.Támogatásértékű működési bevételek /Hivatal</t>
  </si>
  <si>
    <t>4.2.Támogatásértékű felhalmozási bevételek / Intézmény</t>
  </si>
  <si>
    <t>4.2.1.OEP-től átvett pénzeszkoz</t>
  </si>
  <si>
    <t>4.2.2. Egyéb pénzeszköz átvétel</t>
  </si>
  <si>
    <t>4.2.Támogatásértékű felhalmozási bevételek /Hivatal</t>
  </si>
  <si>
    <t>V.</t>
  </si>
  <si>
    <t>Véglegesen átvett pénzeszközök</t>
  </si>
  <si>
    <t>V.1.Működési célú pénzeszköz átvtétel államháztartáson kívülről /Intézmény</t>
  </si>
  <si>
    <t>V.1.Működési célú pénzeszköz átvtétel államháztartáson kívülről / Hivatal</t>
  </si>
  <si>
    <t>V.2.Felhalmozási célú pénzeszköz átvétel államháztartáson kívülről / Intézmény</t>
  </si>
  <si>
    <t>V.2.Felhalmozási célú pénzeszköz átvétel államháztartáson kívülről / Hivatal</t>
  </si>
  <si>
    <t>VI.</t>
  </si>
  <si>
    <t>Támogatási kölcsönök visszatérülése,igénybevétele</t>
  </si>
  <si>
    <t>Támogatási kölcsönök visszatérülése,igénybevétele, működési / Intézmény</t>
  </si>
  <si>
    <t>Támogatási kölcsönök visszatérülése,igénybevétele, felhalmozási / Intézmény</t>
  </si>
  <si>
    <t>Támogatási kölcsönök visszatérülése,igénybevétele, működési /Hivatal</t>
  </si>
  <si>
    <t>Támogatási kölcsönök visszatérülése,igénybevétele, felhalmozási /Hivatal</t>
  </si>
  <si>
    <t>Tárgyévi bevételek összesen</t>
  </si>
  <si>
    <t>VII:</t>
  </si>
  <si>
    <t>Hitelek</t>
  </si>
  <si>
    <t>VII.1.Működési célú hitel felvétele</t>
  </si>
  <si>
    <t>VII.2.Felhalmozási célú hitel felvétele</t>
  </si>
  <si>
    <t>Finanszírozási célú pénzügyi műveletek bevételei összesen</t>
  </si>
  <si>
    <t>VIII.</t>
  </si>
  <si>
    <t>Pénzforgalom nélküli bevételek</t>
  </si>
  <si>
    <t>VIII.1.Előző évi pénzmaradvány igénybevétele működési célra /Intézmény</t>
  </si>
  <si>
    <t>VIII.1.Előző évi pénzmaradvány igénybevétele működési célra /Hivatal</t>
  </si>
  <si>
    <t>VIII.2.Előző évi pénzmaradvány igénybevétele felhalmozási célra / Intézmény</t>
  </si>
  <si>
    <t>VIII.2.Előző évi pénzmaradvány igénybevétele felhalmozási célra / Hivatal</t>
  </si>
  <si>
    <t>Előző évek pénzmaradványának igénybevétele összesen</t>
  </si>
  <si>
    <t>Bevételek mindösszesen</t>
  </si>
  <si>
    <t>S.sz</t>
  </si>
  <si>
    <t>M e g n e v e z é s</t>
  </si>
  <si>
    <t>2011. évi előirányzat</t>
  </si>
  <si>
    <t>Kiadások</t>
  </si>
  <si>
    <t>1.</t>
  </si>
  <si>
    <t>Önállóan gazdálkodó költségvetési szervek</t>
  </si>
  <si>
    <t xml:space="preserve">                 </t>
  </si>
  <si>
    <t>Ebből:  Személyi juttatások</t>
  </si>
  <si>
    <t xml:space="preserve">             Munkaadókat terhelő járulék</t>
  </si>
  <si>
    <t xml:space="preserve">             Dologi kiadások</t>
  </si>
  <si>
    <t xml:space="preserve">             Támogatásértékű működési kiadás</t>
  </si>
  <si>
    <t xml:space="preserve">             Működési célú pénzeszközátadás</t>
  </si>
  <si>
    <t xml:space="preserve">             Ellátottak pénzbeli juttatásai</t>
  </si>
  <si>
    <t xml:space="preserve">             Felhalmozási kiadás</t>
  </si>
  <si>
    <t xml:space="preserve">                       Ebből:  beruházás</t>
  </si>
  <si>
    <t xml:space="preserve">                                     felújítás</t>
  </si>
  <si>
    <t xml:space="preserve">             Támogatásértékű felhalmozási kiadás</t>
  </si>
  <si>
    <t xml:space="preserve">             Felhalmozásértékű pénzeszközátadás</t>
  </si>
  <si>
    <t>2.</t>
  </si>
  <si>
    <t xml:space="preserve">Polgármesteri Hivatal </t>
  </si>
  <si>
    <t xml:space="preserve">             Speciális célú támogatások</t>
  </si>
  <si>
    <t xml:space="preserve">                       Ebből:   beruházás   </t>
  </si>
  <si>
    <t xml:space="preserve">                                      felújítás         </t>
  </si>
  <si>
    <t xml:space="preserve">             Általános tartalék</t>
  </si>
  <si>
    <t xml:space="preserve">             Céltartalék</t>
  </si>
  <si>
    <t xml:space="preserve">           Pénzügyi befektetések kiadásai (Részesedés vásárlás)</t>
  </si>
  <si>
    <t xml:space="preserve">             Működési célú hiteltörlesztés </t>
  </si>
  <si>
    <t xml:space="preserve">             Felhalmozási célú hiteltörlesztés</t>
  </si>
  <si>
    <t xml:space="preserve">             Támogatási kölcsönök nyújtása / működési</t>
  </si>
  <si>
    <t xml:space="preserve">             Támogatási kölcsönök nyújtása /felhalmozási</t>
  </si>
  <si>
    <t>Kiadások összesen:  /1-2/</t>
  </si>
  <si>
    <t xml:space="preserve">            Pénzügyi befektetések kiadásai (Részesedés vásárlás)</t>
  </si>
  <si>
    <t xml:space="preserve">             Függő kiadás</t>
  </si>
  <si>
    <t>I. Működési bevételek</t>
  </si>
  <si>
    <t>II.Támogatások</t>
  </si>
  <si>
    <t>III. Felhalmozási és tőkejellegű bevétel</t>
  </si>
  <si>
    <t>IV. Támogatásértékű bevétel</t>
  </si>
  <si>
    <t>V. Véglegesen átvett pénzeszközök</t>
  </si>
  <si>
    <t>VI.Kölcsönök</t>
  </si>
  <si>
    <t>Intézmény</t>
  </si>
  <si>
    <t>Intézményi működési bevétel</t>
  </si>
  <si>
    <t>Irányító szervtől kapott támogatás</t>
  </si>
  <si>
    <t>Tárgyi eszköz, immat.javak értékesítése</t>
  </si>
  <si>
    <t>Működési</t>
  </si>
  <si>
    <t>Felhalmozási</t>
  </si>
  <si>
    <t>Működési célú / á.h. kívülről/</t>
  </si>
  <si>
    <t>Felhalmozási célú /á.h. kívülről /</t>
  </si>
  <si>
    <t>Támogatási kölcsönök visszatérülése</t>
  </si>
  <si>
    <t>Berzsenyi Dániel Gimn</t>
  </si>
  <si>
    <t>Széchenyi Zs. Szakk. és Szakisk.</t>
  </si>
  <si>
    <t>3.</t>
  </si>
  <si>
    <t>Noszlopy G. Isk.</t>
  </si>
  <si>
    <t>- Zeneiskola</t>
  </si>
  <si>
    <t>- Nemesvidi Tagiskola</t>
  </si>
  <si>
    <t>- Mikszáth U.Ált.Iskola</t>
  </si>
  <si>
    <t>- Egységes Pedagógia Sz.</t>
  </si>
  <si>
    <t>Ovodai Központ.</t>
  </si>
  <si>
    <t>- Nemesvidi Tagóvoda</t>
  </si>
  <si>
    <t>4.</t>
  </si>
  <si>
    <t>Szakképző</t>
  </si>
  <si>
    <t>5.</t>
  </si>
  <si>
    <t>6.</t>
  </si>
  <si>
    <t>GAMESZ</t>
  </si>
  <si>
    <t>7.</t>
  </si>
  <si>
    <t>-Kulturális Közp.</t>
  </si>
  <si>
    <t>- Városi TV.</t>
  </si>
  <si>
    <t>-Városi Könyvtár</t>
  </si>
  <si>
    <t>- Múzeum</t>
  </si>
  <si>
    <t>8.</t>
  </si>
  <si>
    <t>Tűzoltóparancsn.</t>
  </si>
  <si>
    <t>9.</t>
  </si>
  <si>
    <t>Fürdő és Szabadidő Központ</t>
  </si>
  <si>
    <t>10.</t>
  </si>
  <si>
    <t>Dél-Balatoni szennyvízelv.</t>
  </si>
  <si>
    <t>11.</t>
  </si>
  <si>
    <t>TISZK</t>
  </si>
  <si>
    <t>Összesen:</t>
  </si>
  <si>
    <t>12.</t>
  </si>
  <si>
    <t>Kórház</t>
  </si>
  <si>
    <t>Mindösszesen:</t>
  </si>
  <si>
    <t>VII. Pénzforgalom nélküli bevétel</t>
  </si>
  <si>
    <t>Előző évi p.m. / működési célú/</t>
  </si>
  <si>
    <t>Előző évi p.m. /felhalmozási célú/</t>
  </si>
  <si>
    <t>I+II+III+IV+V+VI+VII</t>
  </si>
  <si>
    <t>Berzsenyi Dániel Gimnázium és Szk</t>
  </si>
  <si>
    <t>Kulturális Közp.</t>
  </si>
  <si>
    <t>I. Működési kiadások</t>
  </si>
  <si>
    <t>Személyi jellegű kiadások</t>
  </si>
  <si>
    <t>Munkaadói járulékok</t>
  </si>
  <si>
    <t>Dologi jellegű kiadások</t>
  </si>
  <si>
    <t>Ellátottak pénzbeli juttatása</t>
  </si>
  <si>
    <t>II. Felhalmozási kiadások</t>
  </si>
  <si>
    <t>III.Kölcsönök</t>
  </si>
  <si>
    <t>Beruházás</t>
  </si>
  <si>
    <t>Felújítás</t>
  </si>
  <si>
    <t>Egyéb felhalmozási kiadás</t>
  </si>
  <si>
    <t>Támogatásértékű felhalmozási kiadás</t>
  </si>
  <si>
    <t>Felhalmozási célú pénzeszközátdás</t>
  </si>
  <si>
    <t>Kiadások mindösszesen</t>
  </si>
  <si>
    <t>I+II+III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</si>
  <si>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</si>
  <si>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</si>
  <si>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</si>
  <si>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</si>
  <si>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</si>
  <si>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</si>
  <si>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</si>
  <si>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</si>
  <si>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</si>
  <si>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</si>
  <si>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Könyv beszerzés</t>
  </si>
  <si>
    <t>Folyóirat beszerzés</t>
  </si>
  <si>
    <t>Egyéb információ hordozó beszerzése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</si>
  <si>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</si>
  <si>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</si>
  <si>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</si>
  <si>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</si>
  <si>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Nem adatátviteli célú távközlési díjak</t>
  </si>
  <si>
    <t>Adatátviteli célú távközlési díjak</t>
  </si>
  <si>
    <t>Egyéb kommunik.szolgáltatások</t>
  </si>
  <si>
    <t>Vásárolt élelmezés</t>
  </si>
  <si>
    <t xml:space="preserve">Bérleti díj </t>
  </si>
  <si>
    <t xml:space="preserve">                 ebből: PPP tanuszoda</t>
  </si>
  <si>
    <t>Szállítási szolgáltatás</t>
  </si>
  <si>
    <t xml:space="preserve">Gázenergia szolgáltatás </t>
  </si>
  <si>
    <t>Villamos energia szolgáltatás és közvilágítás</t>
  </si>
  <si>
    <t>Víz- csatornadíjak</t>
  </si>
  <si>
    <t>Karbantartási, kisjavítási szolgáltatás</t>
  </si>
  <si>
    <t xml:space="preserve">        ebből: Lakossági fórumokon felmerült  feladatok megoldása</t>
  </si>
  <si>
    <t>Egyéb üzemeltetési, fenntartási szolgáltatások (postaköltség, szemétszállítás, intézményüzemelt.)</t>
  </si>
  <si>
    <t xml:space="preserve">Pénzügyi szolgáltatás díja                      </t>
  </si>
  <si>
    <t>Belföldi kiküldetés</t>
  </si>
  <si>
    <t>Külföldi kiküldetés</t>
  </si>
  <si>
    <t>Reprezentáció</t>
  </si>
  <si>
    <t>Reklám, propaganda, egyéb kiadás</t>
  </si>
  <si>
    <t>Vás. termék , szolgáltatás ÁFA-ja</t>
  </si>
  <si>
    <t>Kiszámlázott termékek és szolgálátatások Áfa befizetése</t>
  </si>
  <si>
    <t>Értékesített tárgyi eszközök, immateriális javak áfa befizetése</t>
  </si>
  <si>
    <t>Kamat kiadás állháztartáson kívülre</t>
  </si>
  <si>
    <t>Adók díjak egyéb befizetések (tagsági, bank, pályázati, egyéb díjak</t>
  </si>
  <si>
    <t>Vagyon-, személyi-, egyéb biztosítások</t>
  </si>
  <si>
    <t>Szellemi tevékenység végzésére kif. (könyvvizsg.)</t>
  </si>
  <si>
    <t>Különféle költségvetési befizetési köt. (normatív állami hozzájárulás visszautalása)</t>
  </si>
  <si>
    <t>Munkáltató által fiz. Szja</t>
  </si>
  <si>
    <t xml:space="preserve">Egyéb dologi kiadás  </t>
  </si>
  <si>
    <t>Pénzeszköz átadás</t>
  </si>
  <si>
    <t>Működési célú pénzeszközátadás</t>
  </si>
  <si>
    <t>Alapítványok támogatása</t>
  </si>
  <si>
    <t>Ebből: Marcali városért alapítvány</t>
  </si>
  <si>
    <t>Marcali Bűnmegelőzési Alapítvány</t>
  </si>
  <si>
    <t xml:space="preserve">            Bursa</t>
  </si>
  <si>
    <t xml:space="preserve">            Somogyi egyetemistákért alapít.</t>
  </si>
  <si>
    <t xml:space="preserve">Turisztikai egyesület 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</si>
  <si>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</si>
  <si>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</si>
  <si>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</si>
  <si>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</si>
  <si>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</si>
  <si>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Egyéb műk. célú pe. átadás</t>
  </si>
  <si>
    <t>Közművelődési pályázatokra</t>
  </si>
  <si>
    <t>Sport támogatás</t>
  </si>
  <si>
    <t xml:space="preserve">                MVFC Labdarúgás</t>
  </si>
  <si>
    <t xml:space="preserve">                MVFC utánpótlás</t>
  </si>
  <si>
    <t xml:space="preserve">                Női labdarúgás</t>
  </si>
  <si>
    <t xml:space="preserve">               - Kosárlabda</t>
  </si>
  <si>
    <t xml:space="preserve">               - Kézilabda</t>
  </si>
  <si>
    <t xml:space="preserve">               - Birkózás</t>
  </si>
  <si>
    <t xml:space="preserve">               - Sakk</t>
  </si>
  <si>
    <t xml:space="preserve">               - Röplabda </t>
  </si>
  <si>
    <t xml:space="preserve">                -Küzdő sport</t>
  </si>
  <si>
    <t xml:space="preserve">                -Tenisz</t>
  </si>
  <si>
    <t xml:space="preserve">               - Úszószakosztály</t>
  </si>
  <si>
    <t xml:space="preserve">               -Férfi kézilabda</t>
  </si>
  <si>
    <t xml:space="preserve">                Karate klub</t>
  </si>
  <si>
    <t xml:space="preserve">                Kerékpárosok</t>
  </si>
  <si>
    <t xml:space="preserve">                Roncsderby autósport</t>
  </si>
  <si>
    <t xml:space="preserve">                Tömegsport</t>
  </si>
  <si>
    <t xml:space="preserve">                Utánpótlás Nev Kp.</t>
  </si>
  <si>
    <t xml:space="preserve">                Lovas Szakosztály</t>
  </si>
  <si>
    <t>Speciális célú támogatások</t>
  </si>
  <si>
    <t>Rendkívüli gyerm. véd. tám.</t>
  </si>
  <si>
    <t>Kiegészítő Gyermekvédelmi tám.</t>
  </si>
  <si>
    <t>Rendszeres gyermekvédelmi kedvezmény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</si>
  <si>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</si>
  <si>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</si>
  <si>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</si>
  <si>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</si>
  <si>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</si>
  <si>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</si>
  <si>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</si>
  <si>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</si>
  <si>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</si>
  <si>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Adósságkezelési szolgáltatás</t>
  </si>
  <si>
    <t>Lakbértámogatás</t>
  </si>
  <si>
    <t>Óvodáztatási támogatás</t>
  </si>
  <si>
    <t>Adósságkez. lakásfenntartási tám.</t>
  </si>
  <si>
    <r>
      <t xml:space="preserve">          </t>
    </r>
    <r>
      <rPr>
        <b/>
        <sz val="10"/>
        <rFont val="Times New Roman"/>
        <family val="1"/>
      </rPr>
      <t xml:space="preserve">      MVSZSE:</t>
    </r>
  </si>
  <si>
    <t>4.1.Támogatásértékű működési bevételek</t>
  </si>
  <si>
    <t>4.2.Támogatásértékű felhalmozási bevételek</t>
  </si>
  <si>
    <t>V.1.Működési célú pénzeszköz átvtétel államháztartáson kívülről</t>
  </si>
  <si>
    <t>V.2.Felhalmozási célú pénzeszköz átvétel államháztartáson kívülről</t>
  </si>
  <si>
    <t>VIII.1.Előző évi pénzmaradvány igénybevétele működési célra</t>
  </si>
  <si>
    <t>VIII.2.Előző évi pénzmaradvány igénybevétele felhalmozási célra</t>
  </si>
  <si>
    <t>10. sz. melléklet</t>
  </si>
  <si>
    <t>Többéves kihatással járó döntésekből származó kötelezettségek</t>
  </si>
  <si>
    <t>célok szerint évenkénti bontásban</t>
  </si>
  <si>
    <t>S. sz</t>
  </si>
  <si>
    <t>Kötelezettség</t>
  </si>
  <si>
    <t>Köt.váll.</t>
  </si>
  <si>
    <t>Összesen</t>
  </si>
  <si>
    <t>jogcíme</t>
  </si>
  <si>
    <t xml:space="preserve"> éve</t>
  </si>
  <si>
    <t>Felhalmozási célú hiteltörlesztés (tőke+kamat)</t>
  </si>
  <si>
    <t>Tőke</t>
  </si>
  <si>
    <t>XXI. sz. Iskola hitel</t>
  </si>
  <si>
    <t>Tűzoltó autó beszerzés</t>
  </si>
  <si>
    <t>GAMESZ autó beszerzés</t>
  </si>
  <si>
    <t>Fejlesztési hitel</t>
  </si>
  <si>
    <t>Kötvény I.</t>
  </si>
  <si>
    <t>Kötvény II.</t>
  </si>
  <si>
    <t>Kötvény HYPO</t>
  </si>
  <si>
    <t xml:space="preserve">Összesen </t>
  </si>
  <si>
    <t>Ssz.</t>
  </si>
  <si>
    <t>F e l a d a t</t>
  </si>
  <si>
    <t>Önkormány-zati forrás</t>
  </si>
  <si>
    <t>Külső forrás</t>
  </si>
  <si>
    <t>E ft</t>
  </si>
  <si>
    <t>VÍZÜGYI ÁGAZAT</t>
  </si>
  <si>
    <t>3016 HRSZ-ú árok összekötése a 0423/1 hrsz.-ú magáningatlanon lévő árokkal - vízjogi létesítési engedély elkészítése</t>
  </si>
  <si>
    <t>Bizei utca 20-44.belső vízelvezető árok kialakításának geodéziai kimérése (a munkát a Gamesz elvégzi)</t>
  </si>
  <si>
    <t xml:space="preserve">Napsugár u. 3-19. számú ingatlanok között nyílt vízelvezető árok kialakítása 
</t>
  </si>
  <si>
    <t>Kisfaludy utca 4. számú magáningatlanon keresztül csapadékvíz kivezetés</t>
  </si>
  <si>
    <t>Május 1. utca keleti oldal sárrázó és homokfogó iszapláda kiépítése</t>
  </si>
  <si>
    <t>József A. utca - Szabadság utca és Szabadság -Kossuth L. utca által közrezárt  magán ingatlanokon összegyűlő belvíz elvezetése</t>
  </si>
  <si>
    <t>A Kenyérgyártól D-re lévő árok összekötése a 0256 hrsz.-ú árokkal (a 2640/10 hrsz.-ú ingatlanon), valamint az Aszfaltkeverő teleptől K-re lévő árok bevezetése a 0256 hrsz.-ú árokba és azok kitisztítása</t>
  </si>
  <si>
    <t xml:space="preserve">Kaposvári utca, Kátyú-árok burkolásának vízjogi engedély módosítása
</t>
  </si>
  <si>
    <t>Önkormányza-ti forrás</t>
  </si>
  <si>
    <t>KÖZLEKEDÉSI ÁGAZAT</t>
  </si>
  <si>
    <t>SZOCIÁLIS-, ÉS HUMÁN SZOLGÁLTATÁS, IGAZGATÁS</t>
  </si>
  <si>
    <t>Marcali Városi Helytörténeti Múzem épületének felújítása, emelet ráépítés, és Galéria kialakítása</t>
  </si>
  <si>
    <t>DDOP 4.1.1/D</t>
  </si>
  <si>
    <t>TIOP 1.1.1 - A pedagógiai, módszertani reformot támogató informatikai infrastruktúra fejlesztése</t>
  </si>
  <si>
    <t>TIOP 1.1.1</t>
  </si>
  <si>
    <t>Integrált kis- és mikrotérségi oktatási hálózatok és központjaik fejlesztése</t>
  </si>
  <si>
    <t>DDOP 3.1.2</t>
  </si>
  <si>
    <t>Polgármesteri Hivatal</t>
  </si>
  <si>
    <t>Urnafal építés központi temetőben</t>
  </si>
  <si>
    <t>SM.Tem.Kft</t>
  </si>
  <si>
    <t>Tűzoltóság  nagyértékű tűzoltási és műszaki mentési szakfelszerelés beszerzése</t>
  </si>
  <si>
    <t>OKF</t>
  </si>
  <si>
    <t>Tűzoltó laktanya építése</t>
  </si>
  <si>
    <t>Bize - Marcali - Kéthely kerékpárút építése</t>
  </si>
  <si>
    <t>Mikszáth utcai Általános Iskola udvarán műfüves focipálya építése</t>
  </si>
  <si>
    <t>ÖM-2011</t>
  </si>
  <si>
    <t>13.</t>
  </si>
  <si>
    <t>Magyarország - Horvátország IPA Határon Átnyúló Együttműködési Program 2. kör Mesepark óvoda udvari játszóeszközök beszerzése</t>
  </si>
  <si>
    <t>IPA</t>
  </si>
  <si>
    <t>14.</t>
  </si>
  <si>
    <t xml:space="preserve">V. </t>
  </si>
  <si>
    <t>FELÚJÍTÁS</t>
  </si>
  <si>
    <t>Berzsenyi utca felújítása a Kazinczy utcától a Széchenyi utcáig</t>
  </si>
  <si>
    <t>Belterületi fásítás</t>
  </si>
  <si>
    <t>Katona J. utcai óvoda épület felújítása</t>
  </si>
  <si>
    <t>ÖM-2010</t>
  </si>
  <si>
    <t>I.2.1.4.Iparűzési adó / állandó tevékenység</t>
  </si>
  <si>
    <t>I.2.1.4.Iparűzési adó / ideiglenes tevékenység</t>
  </si>
  <si>
    <t>Me.:</t>
  </si>
  <si>
    <t>ezer Ft</t>
  </si>
  <si>
    <t>Célja</t>
  </si>
  <si>
    <t>Összege</t>
  </si>
  <si>
    <t>Általános tartalék</t>
  </si>
  <si>
    <t>Év során előre nem látható események fedezetére</t>
  </si>
  <si>
    <t>Céltartalék (3.+..13.)</t>
  </si>
  <si>
    <t>Városrészi önkormányzatok fejlesztési támogatása</t>
  </si>
  <si>
    <t>Egészségügyi és Szociális Bizottság rendelkezésére álló támogatás</t>
  </si>
  <si>
    <t>Kötvényből a következő év fejlesztéseihez felhasználható</t>
  </si>
  <si>
    <t xml:space="preserve">Oktatási pályázat </t>
  </si>
  <si>
    <t xml:space="preserve">Közműv. érdekeltség növelés </t>
  </si>
  <si>
    <t>Városi ünnepségek</t>
  </si>
  <si>
    <t>Sport pályázat</t>
  </si>
  <si>
    <t>Összesen (1+2):</t>
  </si>
  <si>
    <t>Intézmények szállítói kötelezettség</t>
  </si>
  <si>
    <t>Polgármesteri Hivatal szállítói kötelezettség</t>
  </si>
  <si>
    <t>Képviselők tiszteletdíja 2010.07-09.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</si>
  <si>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</si>
  <si>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</si>
  <si>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</si>
  <si>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</si>
  <si>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</si>
  <si>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</si>
  <si>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</si>
  <si>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</si>
  <si>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</si>
  <si>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</si>
  <si>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</si>
  <si>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</si>
  <si>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</si>
  <si>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</si>
  <si>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</si>
  <si>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</si>
  <si>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</si>
  <si>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</si>
  <si>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Működési célú hitelfelvétel</t>
  </si>
  <si>
    <t>Felhalmozási célú hitelfelvétel</t>
  </si>
  <si>
    <t>Pénzmaradvány igénybevétele</t>
  </si>
  <si>
    <t>Bevételi előir. összesen:</t>
  </si>
  <si>
    <t>Járulékok</t>
  </si>
  <si>
    <t>15.</t>
  </si>
  <si>
    <t>Működési célú pénzeszközát.</t>
  </si>
  <si>
    <t>16.</t>
  </si>
  <si>
    <t>17.</t>
  </si>
  <si>
    <t>18.</t>
  </si>
  <si>
    <t>Fejlesztési célú átadás</t>
  </si>
  <si>
    <t>19.</t>
  </si>
  <si>
    <t>Beruházási kiadások</t>
  </si>
  <si>
    <t>20.</t>
  </si>
  <si>
    <t>Felújítási kiadások</t>
  </si>
  <si>
    <t>21.</t>
  </si>
  <si>
    <t>Tartalék</t>
  </si>
  <si>
    <t>22.</t>
  </si>
  <si>
    <t>Részesedés vásárlás</t>
  </si>
  <si>
    <t>Támogatási kölcsönök nyújtása</t>
  </si>
  <si>
    <t>Hiteltörlesztés</t>
  </si>
  <si>
    <t>23.</t>
  </si>
  <si>
    <t>Kiadási előir. összesen:</t>
  </si>
  <si>
    <t xml:space="preserve">                  Marcali Városi Cigány Kisebbségi Önkormányzat</t>
  </si>
  <si>
    <t>Bevételek</t>
  </si>
  <si>
    <t>Működési célú tám értékű bevétel</t>
  </si>
  <si>
    <t>Önkormányzati támogatás</t>
  </si>
  <si>
    <t>Bevételek összesen</t>
  </si>
  <si>
    <t>Személyi juttatás</t>
  </si>
  <si>
    <t>Munkaadói járulék</t>
  </si>
  <si>
    <t>Pénzeszközátadás</t>
  </si>
  <si>
    <t>Dologi kiadásokra</t>
  </si>
  <si>
    <t xml:space="preserve">     Ebből:</t>
  </si>
  <si>
    <t>Nyomtatvány, irodaszer, egyéb készlet</t>
  </si>
  <si>
    <t>Könyv, folyóirat</t>
  </si>
  <si>
    <t>Postaköltség</t>
  </si>
  <si>
    <t>Egyéb üzemeltetési kiadás</t>
  </si>
  <si>
    <t>Vásárolt élelemezés</t>
  </si>
  <si>
    <t>Kiadás összesen:</t>
  </si>
  <si>
    <t xml:space="preserve"> Létszám: fő</t>
  </si>
  <si>
    <t xml:space="preserve">I n t é z m é n y </t>
  </si>
  <si>
    <t xml:space="preserve">2010 évi kv. </t>
  </si>
  <si>
    <t>Teljes m.időben</t>
  </si>
  <si>
    <t>Részmunkaidőben</t>
  </si>
  <si>
    <t>sz.</t>
  </si>
  <si>
    <t>létszámke-ret ered.ei</t>
  </si>
  <si>
    <t>létszámke-ret mód.ei</t>
  </si>
  <si>
    <t>Berzsenyi Dániel Gimnázium</t>
  </si>
  <si>
    <t>Noszlopy G. Ált. iskola</t>
  </si>
  <si>
    <t>- Nemesvidi tagiskola</t>
  </si>
  <si>
    <t>- Nevelési Tanácsadó</t>
  </si>
  <si>
    <t>Óvodai Központ</t>
  </si>
  <si>
    <t>Nemesvidi tagóvoda</t>
  </si>
  <si>
    <t>Marcali Szakképző Iskola</t>
  </si>
  <si>
    <t>Szociális és Eü. Szolgáltató</t>
  </si>
  <si>
    <t>Művelődési Központ</t>
  </si>
  <si>
    <t>-  TV</t>
  </si>
  <si>
    <t>Városi Tűzoltóparancsnokság</t>
  </si>
  <si>
    <t>Gyógyfürdő és Szabadidőközpont</t>
  </si>
  <si>
    <t>Dél-Balatoni Szennyvízelv.</t>
  </si>
  <si>
    <t xml:space="preserve">    12.</t>
  </si>
  <si>
    <t>Városi Kórház</t>
  </si>
  <si>
    <t>Marcali,Barcs,Kadarkút,    Nagyatád Szakképzés-szervezés Társulás</t>
  </si>
  <si>
    <t xml:space="preserve">      Összesen:</t>
  </si>
  <si>
    <t xml:space="preserve">                 Ezer Ft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</si>
  <si>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</si>
  <si>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</si>
  <si>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</si>
  <si>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</si>
  <si>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</si>
  <si>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</si>
  <si>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</si>
  <si>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Helyi adó</t>
  </si>
  <si>
    <t xml:space="preserve">Működési célú hiteltörlesztés
 </t>
  </si>
  <si>
    <t>Működési célú hiteltörlesztés
 (kamat)</t>
  </si>
  <si>
    <t>Céltartalék</t>
  </si>
  <si>
    <t>ÖSSZESEN:</t>
  </si>
  <si>
    <t>Hiány:</t>
  </si>
  <si>
    <t>Többlet:</t>
  </si>
  <si>
    <t>Me: e Ft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</si>
  <si>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</si>
  <si>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</si>
  <si>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</si>
  <si>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</si>
  <si>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</si>
  <si>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</si>
  <si>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</si>
  <si>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</si>
  <si>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</si>
  <si>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</si>
  <si>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</si>
  <si>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Hosszú lejáratú hitel felv.</t>
  </si>
  <si>
    <t>Felhalmozási célú hiteltörlesztés (tőke )</t>
  </si>
  <si>
    <t>Magánsz. komm. adója</t>
  </si>
  <si>
    <t xml:space="preserve">Felhalmozási célú hiteltörlesztés (kamat) </t>
  </si>
  <si>
    <t>Kölcsön visszatérítés</t>
  </si>
  <si>
    <t>Felh. célú Áfa</t>
  </si>
  <si>
    <t>Támogatási kölcsönök visszatérülése /működési</t>
  </si>
  <si>
    <t>Támogatási kölcsönök visszatérülése /felhalmozási</t>
  </si>
  <si>
    <t>Bérpótló juttatás</t>
  </si>
  <si>
    <t>Rendszeres szoc.segély</t>
  </si>
  <si>
    <t>Forrás megnevezése</t>
  </si>
  <si>
    <t>Kötvény</t>
  </si>
  <si>
    <t>Marcali szennyvíztisztító telep felújítása, Horvátkút városrész csatornázása (Dél-Balaton Szennyvíz projekt része)</t>
  </si>
  <si>
    <t>KEOP-2009-1.2.0 (nettó 85%-a), ÁFA</t>
  </si>
  <si>
    <t>Móra Ferenc utcaában a kórházhoz parkolók, csapadékvíz elvezetés tervezése és engedélyeztetése</t>
  </si>
  <si>
    <t>Polgármesteri Hivatal eszköz beszerzés</t>
  </si>
  <si>
    <t>Barnamezős terület éves monitoring jelentés, és zárójelentés elkészíttetése (2010.12.31-ig teljesítve, januári végszámla)</t>
  </si>
  <si>
    <t>KÖZOP-3.2.0, Kéthely 6,5 mFt</t>
  </si>
  <si>
    <t>Ingatlan értékesítés</t>
  </si>
  <si>
    <t>Katona J. u. 6. társasház melletti csapadékvíz elvezető folyóka kivitelezése (2010. évi megrendelés)</t>
  </si>
  <si>
    <t>Helyi Építési Szabályzat módosítása a Balaton TV-el összhangban (törvényi kötelezettség)</t>
  </si>
  <si>
    <t>Csak legalább 50% pályázati támogatás esetén</t>
  </si>
  <si>
    <t>Móra F. utca útfelújítása, parkolók kialakítása és csapadékvíz elvezetés kiépítése</t>
  </si>
  <si>
    <t>Szabadtéri színpad öltöző vizesblokkokban szennyvíz szivattyúk cseréje (ÁNTSZ kötelezettség)</t>
  </si>
  <si>
    <t xml:space="preserve">Kötvény </t>
  </si>
  <si>
    <t>Lenin utca északi oldalán húzódó útfelújítás(2010. évi megrendelés)</t>
  </si>
  <si>
    <t>Park utcai (Mesepark) óvoda felújítása (2010. évi megrendelés)</t>
  </si>
  <si>
    <t>Me.:                   ezer Ft</t>
  </si>
  <si>
    <t>EU támogatás összege</t>
  </si>
  <si>
    <t>Összes kiadás</t>
  </si>
  <si>
    <t>Visszaigényel-hető ÁFA</t>
  </si>
  <si>
    <t>2011 évben:</t>
  </si>
  <si>
    <t>2012 évben:</t>
  </si>
  <si>
    <t>2013 évben:</t>
  </si>
  <si>
    <t>Magyarország - Horvátország IPA Határon Átnyúló Együttműködési Program</t>
  </si>
  <si>
    <t>Az EU-s projektek megvalósításához szükséges, tervezett saját forrás összege:</t>
  </si>
  <si>
    <t>Eft</t>
  </si>
  <si>
    <t>EFt</t>
  </si>
  <si>
    <t>Tárgyévi kiadások összesen</t>
  </si>
  <si>
    <t>Működési célú</t>
  </si>
  <si>
    <t>Felhalmozási célú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</si>
  <si>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</si>
  <si>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</si>
  <si>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</si>
  <si>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</si>
  <si>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</si>
  <si>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 xml:space="preserve">Református egyház </t>
  </si>
  <si>
    <t>2011.évi kv</t>
  </si>
  <si>
    <t>létszámkeret eredeti e.i.</t>
  </si>
  <si>
    <t>foglalkoztatott</t>
  </si>
  <si>
    <t xml:space="preserve">foglalkoztatott </t>
  </si>
  <si>
    <t>Egyéb kötelezettségek</t>
  </si>
  <si>
    <t>DRV ivóvízhálózat, szennyvízhálózat felújítása</t>
  </si>
  <si>
    <t>Marcali Városi Önkormányzat EU támogatással megvalósuló programairól, projektjeiről</t>
  </si>
  <si>
    <t>11. sz. melléklet</t>
  </si>
  <si>
    <t>12. sz. melléklet</t>
  </si>
  <si>
    <t xml:space="preserve">      13. sz. Melléklet</t>
  </si>
  <si>
    <t>14.sz. melléklet</t>
  </si>
  <si>
    <t>Marcali Városi Önkormányzat általános és céltartalék felhasználásáról</t>
  </si>
  <si>
    <t>Gázenergia /Noszlopy, Mikszáth, Gimnázium , Óvoda /</t>
  </si>
  <si>
    <t>Továbbszámlázott szolgáltatás</t>
  </si>
  <si>
    <t>Kölcsön</t>
  </si>
  <si>
    <t>24.</t>
  </si>
  <si>
    <t>25.</t>
  </si>
  <si>
    <t>e Ft</t>
  </si>
  <si>
    <t>Megvalósult pályázat kiadási / 2011-ben kiadásként realizálódik /</t>
  </si>
  <si>
    <t>Marcali Városi Önkormányzat Előirányzati ütemterv 2011.évre                         e ft</t>
  </si>
  <si>
    <t>E Ft</t>
  </si>
  <si>
    <t xml:space="preserve">         2011.évi  bevételei és kiadásai      E Ft</t>
  </si>
  <si>
    <t>Választókerületi alap fejlesztésre</t>
  </si>
  <si>
    <t>GAMESZSZ MTZ traktor</t>
  </si>
  <si>
    <t>Számítás</t>
  </si>
  <si>
    <t>Érték</t>
  </si>
  <si>
    <t>FELÚJÍTÁS eFt</t>
  </si>
  <si>
    <t>Liszt F u. északi oldalán járda felújítás</t>
  </si>
  <si>
    <t>540m x 1,5m=810 m2</t>
  </si>
  <si>
    <t>Kossuth L u. észak oldalán járda felújítása</t>
  </si>
  <si>
    <t>650 m x 2,25 m=1453 m2</t>
  </si>
  <si>
    <t>Alkotmány u. esővíz elvezető árok kiépítése, útburkolat javítása és a járda kiépítése tervezéssel</t>
  </si>
  <si>
    <t>út: 350 m x 4 m=1400 m2                 folyóka 350 m                            járda 350 m x 1,5 m=525 m2</t>
  </si>
  <si>
    <t xml:space="preserve">Mobil internet kiépítése boronkai kulturházban </t>
  </si>
  <si>
    <t>Széchenyi u. lakótelep előtti járda javítása (Széchenyi u. 11-től a Danonnal szembeni bejáratig)</t>
  </si>
  <si>
    <t>100m x 2,25 m=225 m2</t>
  </si>
  <si>
    <t>Gyótai ravatalozó felújítása (magastető építése, előtetővel, tervezéssel, homlokzati vakolat javítása)</t>
  </si>
  <si>
    <t>740+áfa, 135 + áfa</t>
  </si>
  <si>
    <t>Ady Endre utca K-i oldal járda felújítás</t>
  </si>
  <si>
    <t>220 m x 1,5 m=330 m2</t>
  </si>
  <si>
    <t>Múzeum közi parkoló kiépítése kőzuzalékos megoldással</t>
  </si>
  <si>
    <t>440 m2</t>
  </si>
  <si>
    <t>Mikszáth K. u. 2,4,6,8 közti út aszfaltozása (csak egyik út)</t>
  </si>
  <si>
    <t>100 m x 4 m=400m2 aszfalt 1-1 m zuzalékos padka 200m2</t>
  </si>
  <si>
    <t>Gombai városrészben temető parkolójának kialakítása</t>
  </si>
  <si>
    <t>200 m2</t>
  </si>
  <si>
    <t>Széchenyi u. északi oldalán a Nefelejcs  és az Ősz u. közötti szakasz javítása</t>
  </si>
  <si>
    <t>100 m x 1,5 m=150m2  támfal-megerősítés100m</t>
  </si>
  <si>
    <t>Horvátkuti kisbolt előtti buszmegállónál járdasziget építése (szabványos buszmegálló járdaszigettel)</t>
  </si>
  <si>
    <t>Május 1. u. buszfordulónál az út szélére padka építése</t>
  </si>
  <si>
    <t>Széchenyi u. 23-25. előtt zúzottköves parkoló felújítása csapadékvíz elvezetéssel</t>
  </si>
  <si>
    <t>Gorkij utca járda felújítása</t>
  </si>
  <si>
    <t>290 m x 1,5 m=435 m2</t>
  </si>
  <si>
    <t>2011.évi módosított előirányzat</t>
  </si>
  <si>
    <t>2011. évi módosított előirányzat</t>
  </si>
  <si>
    <t>2010. évi eredeti előirányzat</t>
  </si>
  <si>
    <t>2011. évi eredeti előirányzat</t>
  </si>
  <si>
    <t>Fürdő és Szabadidő Kp.</t>
  </si>
  <si>
    <t xml:space="preserve">Széchenyi Zs. Szakk. </t>
  </si>
  <si>
    <t>2011. évi eredeti e.i</t>
  </si>
  <si>
    <t>2011. évi mód. e.i.</t>
  </si>
  <si>
    <t>Támogatáséműködési kiadás</t>
  </si>
  <si>
    <t>Működési c.p.e.átad.</t>
  </si>
  <si>
    <t>Működési, felhalmozási</t>
  </si>
  <si>
    <t xml:space="preserve">2011.évi eredeti előirányzat </t>
  </si>
  <si>
    <t>VII.</t>
  </si>
  <si>
    <t xml:space="preserve">2011.évi módosított előirányzat </t>
  </si>
  <si>
    <t>2011. évi  eredeti előirányzat</t>
  </si>
  <si>
    <t>Kórház orvosi gép-műszer beszerzés/ 1db lélegeztető gép/</t>
  </si>
  <si>
    <t>céltámogatás</t>
  </si>
  <si>
    <t>2011.évi eredeti előirányzat</t>
  </si>
  <si>
    <t>a   18/2011. ( IV.1.) számú rendelethez</t>
  </si>
  <si>
    <t>a 18/2011 (IV.1.) számú rendelethez</t>
  </si>
  <si>
    <t>a 18/2011.(IV.1.) számú rendelethez</t>
  </si>
  <si>
    <t xml:space="preserve">       a  18/2011 (IV.1.) sz. rendelethez</t>
  </si>
  <si>
    <t>a 18/2011 (IV.1.) sz. rendelethez</t>
  </si>
  <si>
    <t>2011. évi mód. előir.</t>
  </si>
  <si>
    <t>Önkor-mányz. forrás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</si>
</sst>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  <numFmt numFmtId="171" formatCode="0.0%"/>
    <numFmt numFmtId="172" formatCode="0.000%"/>
    <numFmt numFmtId="173" formatCode="0.0000%"/>
    <numFmt numFmtId="174" formatCode="_-* #,##0.000\ _F_t_-;\-* #,##0.000\ _F_t_-;_-* &quot;-&quot;??\ _F_t_-;_-@_-"/>
    <numFmt numFmtId="175" formatCode="_-* #,##0.0000\ _F_t_-;\-* #,##0.0000\ _F_t_-;_-* &quot;-&quot;??\ _F_t_-;_-@_-"/>
    <numFmt numFmtId="176" formatCode="#,##0\ _F_t"/>
    <numFmt numFmtId="177" formatCode="#,##0.0000\ _F_t"/>
    <numFmt numFmtId="178" formatCode="#,##0.0000"/>
    <numFmt numFmtId="179" formatCode="&quot;H-&quot;0000"/>
    <numFmt numFmtId="180" formatCode="yyyy/mm/dd;@"/>
    <numFmt numFmtId="181" formatCode="_-* #,##0.00\ [$Ft-40E]_-;\-* #,##0.00\ [$Ft-40E]_-;_-* &quot;-&quot;??\ [$Ft-40E]_-;_-@_-"/>
    <numFmt numFmtId="182" formatCode="[$-40E]yyyy\.\ mmmm\ d\."/>
    <numFmt numFmtId="183" formatCode="#,##0.0\ &quot;Ft&quot;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10"/>
      <name val="Times New Roman CE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 CE"/>
      <family val="0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8"/>
      <name val="Arial"/>
      <family val="0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Arial Narrow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2"/>
      <color indexed="60"/>
      <name val="Arial Narrow"/>
      <family val="2"/>
    </font>
    <font>
      <b/>
      <sz val="11"/>
      <color indexed="60"/>
      <name val="Arial Narrow"/>
      <family val="2"/>
    </font>
    <font>
      <sz val="10"/>
      <color indexed="10"/>
      <name val="Arial Narrow"/>
      <family val="2"/>
    </font>
    <font>
      <b/>
      <sz val="12"/>
      <color indexed="57"/>
      <name val="Arial Narrow"/>
      <family val="2"/>
    </font>
    <font>
      <b/>
      <sz val="11"/>
      <color indexed="57"/>
      <name val="Arial Narrow"/>
      <family val="2"/>
    </font>
    <font>
      <b/>
      <sz val="10"/>
      <name val="Arial"/>
      <family val="2"/>
    </font>
    <font>
      <b/>
      <i/>
      <sz val="10"/>
      <name val="Arial"/>
      <family val="0"/>
    </font>
    <font>
      <sz val="12"/>
      <name val="Times New Roman CE"/>
      <family val="0"/>
    </font>
    <font>
      <b/>
      <u val="single"/>
      <sz val="12"/>
      <name val="Times New Roman CE"/>
      <family val="0"/>
    </font>
    <font>
      <b/>
      <i/>
      <sz val="10"/>
      <name val="Times New Roman CE"/>
      <family val="0"/>
    </font>
    <font>
      <i/>
      <sz val="12"/>
      <name val="Times New Roman"/>
      <family val="1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lightGray">
        <fgColor indexed="22"/>
        <bgColor indexed="22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/>
      <right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4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795">
    <xf numFmtId="0" fontId="0" fillId="0" borderId="0" xfId="0" applyAlignment="1">
      <alignment/>
    </xf>
    <xf numFmtId="0" fontId="23" fillId="0" borderId="10" xfId="58" applyFont="1" applyFill="1" applyBorder="1" applyAlignment="1" applyProtection="1">
      <alignment horizontal="center" vertical="center" wrapText="1"/>
      <protection/>
    </xf>
    <xf numFmtId="0" fontId="23" fillId="0" borderId="10" xfId="58" applyFont="1" applyFill="1" applyBorder="1" applyAlignment="1" applyProtection="1">
      <alignment vertical="center" wrapText="1"/>
      <protection/>
    </xf>
    <xf numFmtId="0" fontId="23" fillId="0" borderId="10" xfId="58" applyFont="1" applyFill="1" applyBorder="1" applyAlignment="1" applyProtection="1">
      <alignment horizontal="center" wrapText="1"/>
      <protection/>
    </xf>
    <xf numFmtId="0" fontId="23" fillId="0" borderId="0" xfId="58" applyFont="1" applyFill="1" applyAlignment="1" applyProtection="1">
      <alignment wrapText="1"/>
      <protection/>
    </xf>
    <xf numFmtId="0" fontId="23" fillId="0" borderId="0" xfId="58" applyFont="1" applyFill="1" applyProtection="1">
      <alignment/>
      <protection/>
    </xf>
    <xf numFmtId="0" fontId="23" fillId="0" borderId="10" xfId="58" applyFont="1" applyFill="1" applyBorder="1" applyProtection="1">
      <alignment/>
      <protection/>
    </xf>
    <xf numFmtId="0" fontId="23" fillId="0" borderId="11" xfId="58" applyFont="1" applyFill="1" applyBorder="1" applyAlignment="1" applyProtection="1">
      <alignment/>
      <protection/>
    </xf>
    <xf numFmtId="0" fontId="23" fillId="0" borderId="10" xfId="58" applyFont="1" applyFill="1" applyBorder="1" applyAlignment="1" applyProtection="1">
      <alignment/>
      <protection/>
    </xf>
    <xf numFmtId="3" fontId="23" fillId="0" borderId="10" xfId="58" applyNumberFormat="1" applyFont="1" applyFill="1" applyBorder="1" applyProtection="1">
      <alignment/>
      <protection/>
    </xf>
    <xf numFmtId="3" fontId="23" fillId="0" borderId="10" xfId="58" applyNumberFormat="1" applyFont="1" applyFill="1" applyBorder="1" applyAlignment="1" applyProtection="1">
      <alignment/>
      <protection locked="0"/>
    </xf>
    <xf numFmtId="3" fontId="23" fillId="0" borderId="10" xfId="58" applyNumberFormat="1" applyFont="1" applyFill="1" applyBorder="1" applyAlignment="1" applyProtection="1">
      <alignment/>
      <protection/>
    </xf>
    <xf numFmtId="3" fontId="24" fillId="0" borderId="10" xfId="58" applyNumberFormat="1" applyFont="1" applyFill="1" applyBorder="1" applyAlignment="1" applyProtection="1">
      <alignment horizontal="right" vertical="center"/>
      <protection/>
    </xf>
    <xf numFmtId="0" fontId="24" fillId="0" borderId="0" xfId="58" applyFont="1" applyFill="1" applyAlignment="1" applyProtection="1">
      <alignment horizontal="left" vertical="center"/>
      <protection/>
    </xf>
    <xf numFmtId="3" fontId="23" fillId="0" borderId="10" xfId="58" applyNumberFormat="1" applyFont="1" applyFill="1" applyBorder="1" applyProtection="1">
      <alignment/>
      <protection locked="0"/>
    </xf>
    <xf numFmtId="3" fontId="24" fillId="0" borderId="10" xfId="58" applyNumberFormat="1" applyFont="1" applyFill="1" applyBorder="1" applyAlignment="1" applyProtection="1">
      <alignment vertical="center"/>
      <protection locked="0"/>
    </xf>
    <xf numFmtId="0" fontId="24" fillId="0" borderId="0" xfId="58" applyFont="1" applyFill="1" applyProtection="1">
      <alignment/>
      <protection/>
    </xf>
    <xf numFmtId="3" fontId="24" fillId="0" borderId="10" xfId="58" applyNumberFormat="1" applyFont="1" applyFill="1" applyBorder="1" applyAlignment="1" applyProtection="1">
      <alignment vertical="center"/>
      <protection/>
    </xf>
    <xf numFmtId="3" fontId="24" fillId="0" borderId="10" xfId="58" applyNumberFormat="1" applyFont="1" applyFill="1" applyBorder="1" applyProtection="1">
      <alignment/>
      <protection/>
    </xf>
    <xf numFmtId="0" fontId="24" fillId="22" borderId="12" xfId="0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4" fillId="0" borderId="10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23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horizontal="center" vertical="top" wrapText="1" shrinkToFit="1"/>
    </xf>
    <xf numFmtId="3" fontId="23" fillId="0" borderId="0" xfId="0" applyNumberFormat="1" applyFont="1" applyFill="1" applyBorder="1" applyAlignment="1">
      <alignment horizontal="right" vertical="top" wrapText="1"/>
    </xf>
    <xf numFmtId="0" fontId="24" fillId="22" borderId="10" xfId="0" applyFont="1" applyFill="1" applyBorder="1" applyAlignment="1">
      <alignment vertical="top" wrapText="1"/>
    </xf>
    <xf numFmtId="3" fontId="24" fillId="22" borderId="10" xfId="0" applyNumberFormat="1" applyFont="1" applyFill="1" applyBorder="1" applyAlignment="1">
      <alignment horizontal="right" wrapText="1"/>
    </xf>
    <xf numFmtId="3" fontId="23" fillId="0" borderId="10" xfId="0" applyNumberFormat="1" applyFont="1" applyBorder="1" applyAlignment="1">
      <alignment horizontal="right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24" borderId="14" xfId="0" applyFont="1" applyFill="1" applyBorder="1" applyAlignment="1">
      <alignment vertical="top" wrapText="1"/>
    </xf>
    <xf numFmtId="3" fontId="23" fillId="0" borderId="14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4" fillId="0" borderId="15" xfId="0" applyFont="1" applyBorder="1" applyAlignment="1">
      <alignment horizontal="center" wrapText="1"/>
    </xf>
    <xf numFmtId="0" fontId="27" fillId="22" borderId="16" xfId="0" applyFont="1" applyFill="1" applyBorder="1" applyAlignment="1">
      <alignment horizontal="center" vertical="top" wrapText="1"/>
    </xf>
    <xf numFmtId="0" fontId="24" fillId="22" borderId="17" xfId="0" applyFont="1" applyFill="1" applyBorder="1" applyAlignment="1">
      <alignment horizontal="center" wrapText="1"/>
    </xf>
    <xf numFmtId="0" fontId="24" fillId="22" borderId="15" xfId="0" applyFont="1" applyFill="1" applyBorder="1" applyAlignment="1">
      <alignment horizontal="center" wrapText="1"/>
    </xf>
    <xf numFmtId="0" fontId="23" fillId="0" borderId="16" xfId="0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vertical="top" wrapText="1"/>
    </xf>
    <xf numFmtId="3" fontId="23" fillId="0" borderId="18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center" wrapText="1"/>
    </xf>
    <xf numFmtId="3" fontId="23" fillId="0" borderId="18" xfId="0" applyNumberFormat="1" applyFont="1" applyBorder="1" applyAlignment="1">
      <alignment horizontal="right" wrapText="1"/>
    </xf>
    <xf numFmtId="49" fontId="23" fillId="0" borderId="17" xfId="0" applyNumberFormat="1" applyFont="1" applyBorder="1" applyAlignment="1" quotePrefix="1">
      <alignment vertical="top" wrapText="1"/>
    </xf>
    <xf numFmtId="49" fontId="23" fillId="0" borderId="20" xfId="0" applyNumberFormat="1" applyFont="1" applyBorder="1" applyAlignment="1">
      <alignment vertical="top" wrapText="1"/>
    </xf>
    <xf numFmtId="3" fontId="23" fillId="0" borderId="21" xfId="0" applyNumberFormat="1" applyFont="1" applyBorder="1" applyAlignment="1">
      <alignment horizontal="right" vertical="top" wrapText="1"/>
    </xf>
    <xf numFmtId="0" fontId="0" fillId="0" borderId="21" xfId="0" applyBorder="1" applyAlignment="1">
      <alignment/>
    </xf>
    <xf numFmtId="0" fontId="24" fillId="0" borderId="17" xfId="0" applyFont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3" fontId="23" fillId="0" borderId="23" xfId="0" applyNumberFormat="1" applyFont="1" applyBorder="1" applyAlignment="1">
      <alignment horizontal="right" vertical="top" wrapText="1"/>
    </xf>
    <xf numFmtId="0" fontId="24" fillId="0" borderId="24" xfId="0" applyFont="1" applyBorder="1" applyAlignment="1">
      <alignment vertical="top" wrapText="1"/>
    </xf>
    <xf numFmtId="3" fontId="24" fillId="0" borderId="25" xfId="0" applyNumberFormat="1" applyFont="1" applyBorder="1" applyAlignment="1">
      <alignment horizontal="right" wrapText="1"/>
    </xf>
    <xf numFmtId="3" fontId="24" fillId="0" borderId="26" xfId="0" applyNumberFormat="1" applyFont="1" applyBorder="1" applyAlignment="1">
      <alignment horizontal="right"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vertical="top" wrapText="1"/>
    </xf>
    <xf numFmtId="3" fontId="24" fillId="0" borderId="0" xfId="0" applyNumberFormat="1" applyFont="1" applyBorder="1" applyAlignment="1">
      <alignment horizontal="right" wrapText="1"/>
    </xf>
    <xf numFmtId="0" fontId="23" fillId="0" borderId="0" xfId="0" applyFont="1" applyAlignment="1">
      <alignment/>
    </xf>
    <xf numFmtId="0" fontId="25" fillId="0" borderId="27" xfId="0" applyFont="1" applyBorder="1" applyAlignment="1">
      <alignment vertical="top" wrapText="1"/>
    </xf>
    <xf numFmtId="0" fontId="24" fillId="0" borderId="28" xfId="0" applyFont="1" applyBorder="1" applyAlignment="1">
      <alignment vertical="top" wrapText="1"/>
    </xf>
    <xf numFmtId="0" fontId="24" fillId="0" borderId="19" xfId="0" applyFont="1" applyBorder="1" applyAlignment="1">
      <alignment horizontal="center" wrapText="1"/>
    </xf>
    <xf numFmtId="0" fontId="27" fillId="22" borderId="12" xfId="0" applyFont="1" applyFill="1" applyBorder="1" applyAlignment="1">
      <alignment horizontal="center" vertical="top" wrapText="1"/>
    </xf>
    <xf numFmtId="49" fontId="23" fillId="0" borderId="21" xfId="0" applyNumberFormat="1" applyFont="1" applyBorder="1" applyAlignment="1">
      <alignment vertical="top" wrapText="1"/>
    </xf>
    <xf numFmtId="0" fontId="23" fillId="0" borderId="12" xfId="0" applyFont="1" applyBorder="1" applyAlignment="1">
      <alignment wrapText="1"/>
    </xf>
    <xf numFmtId="0" fontId="23" fillId="0" borderId="21" xfId="0" applyFont="1" applyBorder="1" applyAlignment="1">
      <alignment vertical="top" wrapText="1"/>
    </xf>
    <xf numFmtId="0" fontId="24" fillId="0" borderId="26" xfId="0" applyFont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0" borderId="29" xfId="0" applyFont="1" applyBorder="1" applyAlignment="1">
      <alignment horizontal="center"/>
    </xf>
    <xf numFmtId="0" fontId="25" fillId="0" borderId="30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24" fillId="0" borderId="32" xfId="0" applyFont="1" applyFill="1" applyBorder="1" applyAlignment="1">
      <alignment horizontal="center" wrapText="1"/>
    </xf>
    <xf numFmtId="3" fontId="23" fillId="0" borderId="33" xfId="0" applyNumberFormat="1" applyFont="1" applyBorder="1" applyAlignment="1">
      <alignment horizontal="right" wrapText="1"/>
    </xf>
    <xf numFmtId="3" fontId="23" fillId="0" borderId="15" xfId="0" applyNumberFormat="1" applyFont="1" applyBorder="1" applyAlignment="1">
      <alignment horizontal="right" wrapText="1"/>
    </xf>
    <xf numFmtId="0" fontId="23" fillId="0" borderId="12" xfId="0" applyFont="1" applyBorder="1" applyAlignment="1">
      <alignment horizontal="center" wrapText="1"/>
    </xf>
    <xf numFmtId="0" fontId="23" fillId="0" borderId="34" xfId="0" applyFont="1" applyBorder="1" applyAlignment="1">
      <alignment wrapText="1"/>
    </xf>
    <xf numFmtId="0" fontId="24" fillId="0" borderId="14" xfId="0" applyFont="1" applyBorder="1" applyAlignment="1">
      <alignment vertical="top" wrapText="1"/>
    </xf>
    <xf numFmtId="3" fontId="24" fillId="0" borderId="14" xfId="0" applyNumberFormat="1" applyFont="1" applyBorder="1" applyAlignment="1">
      <alignment horizontal="right" wrapText="1"/>
    </xf>
    <xf numFmtId="3" fontId="23" fillId="0" borderId="21" xfId="0" applyNumberFormat="1" applyFont="1" applyBorder="1" applyAlignment="1">
      <alignment horizontal="right" wrapText="1"/>
    </xf>
    <xf numFmtId="0" fontId="23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24" fillId="0" borderId="0" xfId="0" applyFont="1" applyBorder="1" applyAlignment="1">
      <alignment horizontal="right" wrapText="1"/>
    </xf>
    <xf numFmtId="3" fontId="23" fillId="0" borderId="35" xfId="0" applyNumberFormat="1" applyFont="1" applyBorder="1" applyAlignment="1">
      <alignment horizontal="right" wrapText="1"/>
    </xf>
    <xf numFmtId="3" fontId="24" fillId="0" borderId="36" xfId="0" applyNumberFormat="1" applyFont="1" applyBorder="1" applyAlignment="1">
      <alignment horizontal="right" vertical="top" wrapText="1"/>
    </xf>
    <xf numFmtId="0" fontId="27" fillId="22" borderId="37" xfId="0" applyFont="1" applyFill="1" applyBorder="1" applyAlignment="1">
      <alignment horizontal="center" vertical="top" wrapText="1"/>
    </xf>
    <xf numFmtId="0" fontId="27" fillId="22" borderId="38" xfId="0" applyFont="1" applyFill="1" applyBorder="1" applyAlignment="1">
      <alignment horizontal="center" vertical="top" wrapText="1"/>
    </xf>
    <xf numFmtId="0" fontId="24" fillId="0" borderId="39" xfId="0" applyFont="1" applyBorder="1" applyAlignment="1">
      <alignment vertical="top" wrapText="1"/>
    </xf>
    <xf numFmtId="0" fontId="24" fillId="0" borderId="40" xfId="0" applyFont="1" applyBorder="1" applyAlignment="1">
      <alignment vertical="top" wrapText="1"/>
    </xf>
    <xf numFmtId="3" fontId="24" fillId="0" borderId="41" xfId="0" applyNumberFormat="1" applyFont="1" applyFill="1" applyBorder="1" applyAlignment="1">
      <alignment horizontal="right" vertical="top" wrapText="1"/>
    </xf>
    <xf numFmtId="0" fontId="24" fillId="0" borderId="42" xfId="0" applyFont="1" applyBorder="1" applyAlignment="1">
      <alignment vertical="top" wrapText="1"/>
    </xf>
    <xf numFmtId="0" fontId="24" fillId="0" borderId="43" xfId="0" applyFont="1" applyBorder="1" applyAlignment="1">
      <alignment vertical="top" wrapText="1"/>
    </xf>
    <xf numFmtId="3" fontId="24" fillId="0" borderId="43" xfId="0" applyNumberFormat="1" applyFont="1" applyBorder="1" applyAlignment="1">
      <alignment horizontal="right" vertical="top" wrapText="1"/>
    </xf>
    <xf numFmtId="0" fontId="23" fillId="0" borderId="43" xfId="0" applyFont="1" applyBorder="1" applyAlignment="1">
      <alignment vertical="top" wrapText="1"/>
    </xf>
    <xf numFmtId="3" fontId="23" fillId="0" borderId="43" xfId="0" applyNumberFormat="1" applyFont="1" applyBorder="1" applyAlignment="1">
      <alignment horizontal="right" vertical="top" wrapText="1"/>
    </xf>
    <xf numFmtId="0" fontId="23" fillId="0" borderId="43" xfId="0" applyFont="1" applyBorder="1" applyAlignment="1">
      <alignment horizontal="left" vertical="top" wrapText="1"/>
    </xf>
    <xf numFmtId="0" fontId="26" fillId="0" borderId="43" xfId="0" applyFont="1" applyBorder="1" applyAlignment="1">
      <alignment vertical="top" wrapText="1"/>
    </xf>
    <xf numFmtId="3" fontId="24" fillId="0" borderId="43" xfId="0" applyNumberFormat="1" applyFont="1" applyBorder="1" applyAlignment="1">
      <alignment horizontal="right" vertical="top" wrapText="1"/>
    </xf>
    <xf numFmtId="0" fontId="29" fillId="0" borderId="43" xfId="0" applyFont="1" applyBorder="1" applyAlignment="1">
      <alignment vertical="top" wrapText="1"/>
    </xf>
    <xf numFmtId="0" fontId="30" fillId="0" borderId="43" xfId="0" applyFont="1" applyBorder="1" applyAlignment="1">
      <alignment horizontal="left" vertical="top" wrapText="1"/>
    </xf>
    <xf numFmtId="0" fontId="26" fillId="0" borderId="41" xfId="0" applyFont="1" applyBorder="1" applyAlignment="1">
      <alignment vertical="top" wrapText="1"/>
    </xf>
    <xf numFmtId="0" fontId="23" fillId="0" borderId="44" xfId="0" applyFont="1" applyBorder="1" applyAlignment="1">
      <alignment horizontal="left" vertical="top" wrapText="1"/>
    </xf>
    <xf numFmtId="0" fontId="23" fillId="0" borderId="45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3" fontId="23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7" fontId="17" fillId="0" borderId="0" xfId="65" applyNumberFormat="1" applyAlignment="1">
      <alignment vertical="center" wrapText="1"/>
      <protection/>
    </xf>
    <xf numFmtId="167" fontId="17" fillId="0" borderId="0" xfId="65" applyNumberFormat="1" applyAlignment="1">
      <alignment horizontal="center" vertical="center" wrapText="1"/>
      <protection/>
    </xf>
    <xf numFmtId="167" fontId="17" fillId="0" borderId="0" xfId="65" applyNumberFormat="1" applyFont="1" applyAlignment="1">
      <alignment vertical="center" wrapText="1"/>
      <protection/>
    </xf>
    <xf numFmtId="167" fontId="34" fillId="0" borderId="46" xfId="65" applyNumberFormat="1" applyFont="1" applyBorder="1" applyAlignment="1">
      <alignment horizontal="center"/>
      <protection/>
    </xf>
    <xf numFmtId="167" fontId="34" fillId="0" borderId="47" xfId="65" applyNumberFormat="1" applyFont="1" applyBorder="1" applyAlignment="1">
      <alignment horizontal="center"/>
      <protection/>
    </xf>
    <xf numFmtId="167" fontId="34" fillId="0" borderId="48" xfId="65" applyNumberFormat="1" applyFont="1" applyBorder="1" applyAlignment="1">
      <alignment horizontal="centerContinuous" vertical="center"/>
      <protection/>
    </xf>
    <xf numFmtId="167" fontId="34" fillId="0" borderId="49" xfId="65" applyNumberFormat="1" applyFont="1" applyBorder="1" applyAlignment="1">
      <alignment horizontal="centerContinuous" vertical="center"/>
      <protection/>
    </xf>
    <xf numFmtId="167" fontId="34" fillId="0" borderId="50" xfId="65" applyNumberFormat="1" applyFont="1" applyBorder="1" applyAlignment="1">
      <alignment horizontal="centerContinuous" vertical="center"/>
      <protection/>
    </xf>
    <xf numFmtId="167" fontId="34" fillId="0" borderId="51" xfId="65" applyNumberFormat="1" applyFont="1" applyBorder="1" applyAlignment="1">
      <alignment horizontal="centerContinuous" vertical="center"/>
      <protection/>
    </xf>
    <xf numFmtId="167" fontId="34" fillId="0" borderId="0" xfId="65" applyNumberFormat="1" applyFont="1" applyAlignment="1">
      <alignment vertical="center"/>
      <protection/>
    </xf>
    <xf numFmtId="167" fontId="35" fillId="0" borderId="52" xfId="65" applyNumberFormat="1" applyFont="1" applyBorder="1" applyAlignment="1">
      <alignment horizontal="center" vertical="center"/>
      <protection/>
    </xf>
    <xf numFmtId="167" fontId="34" fillId="0" borderId="53" xfId="65" applyNumberFormat="1" applyFont="1" applyBorder="1" applyAlignment="1">
      <alignment horizontal="center" vertical="center" wrapText="1"/>
      <protection/>
    </xf>
    <xf numFmtId="167" fontId="34" fillId="0" borderId="54" xfId="65" applyNumberFormat="1" applyFont="1" applyBorder="1" applyAlignment="1">
      <alignment horizontal="center" vertical="center"/>
      <protection/>
    </xf>
    <xf numFmtId="167" fontId="34" fillId="0" borderId="55" xfId="65" applyNumberFormat="1" applyFont="1" applyBorder="1" applyAlignment="1">
      <alignment horizontal="center" vertical="center" wrapText="1"/>
      <protection/>
    </xf>
    <xf numFmtId="167" fontId="34" fillId="0" borderId="0" xfId="65" applyNumberFormat="1" applyFont="1" applyAlignment="1">
      <alignment horizontal="center" vertical="center"/>
      <protection/>
    </xf>
    <xf numFmtId="167" fontId="33" fillId="0" borderId="56" xfId="65" applyNumberFormat="1" applyFont="1" applyBorder="1" applyAlignment="1">
      <alignment horizontal="center" vertical="center" wrapText="1"/>
      <protection/>
    </xf>
    <xf numFmtId="167" fontId="33" fillId="0" borderId="36" xfId="65" applyNumberFormat="1" applyFont="1" applyBorder="1" applyAlignment="1" applyProtection="1">
      <alignment vertical="center" wrapText="1"/>
      <protection locked="0"/>
    </xf>
    <xf numFmtId="167" fontId="17" fillId="25" borderId="36" xfId="65" applyNumberFormat="1" applyFont="1" applyFill="1" applyBorder="1" applyAlignment="1" applyProtection="1">
      <alignment vertical="center" wrapText="1"/>
      <protection/>
    </xf>
    <xf numFmtId="167" fontId="17" fillId="0" borderId="57" xfId="65" applyNumberFormat="1" applyFont="1" applyBorder="1" applyAlignment="1">
      <alignment vertical="center" wrapText="1"/>
      <protection/>
    </xf>
    <xf numFmtId="167" fontId="33" fillId="0" borderId="17" xfId="65" applyNumberFormat="1" applyFont="1" applyBorder="1" applyAlignment="1">
      <alignment horizontal="center" vertical="center" wrapText="1"/>
      <protection/>
    </xf>
    <xf numFmtId="167" fontId="36" fillId="0" borderId="10" xfId="64" applyNumberFormat="1" applyFont="1" applyBorder="1" applyAlignment="1" applyProtection="1">
      <alignment vertical="center" wrapText="1"/>
      <protection locked="0"/>
    </xf>
    <xf numFmtId="168" fontId="17" fillId="0" borderId="10" xfId="64" applyNumberFormat="1" applyFont="1" applyBorder="1" applyAlignment="1" applyProtection="1">
      <alignment vertical="center" wrapText="1"/>
      <protection locked="0"/>
    </xf>
    <xf numFmtId="167" fontId="17" fillId="0" borderId="58" xfId="65" applyNumberFormat="1" applyFont="1" applyBorder="1" applyAlignment="1" applyProtection="1">
      <alignment vertical="center" wrapText="1"/>
      <protection locked="0"/>
    </xf>
    <xf numFmtId="167" fontId="17" fillId="0" borderId="59" xfId="65" applyNumberFormat="1" applyFont="1" applyBorder="1" applyAlignment="1" applyProtection="1">
      <alignment vertical="center" wrapText="1"/>
      <protection locked="0"/>
    </xf>
    <xf numFmtId="167" fontId="17" fillId="0" borderId="10" xfId="65" applyNumberFormat="1" applyFont="1" applyBorder="1" applyAlignment="1" applyProtection="1">
      <alignment vertical="center" wrapText="1"/>
      <protection locked="0"/>
    </xf>
    <xf numFmtId="167" fontId="17" fillId="0" borderId="11" xfId="65" applyNumberFormat="1" applyFont="1" applyBorder="1" applyAlignment="1" applyProtection="1">
      <alignment vertical="center" wrapText="1"/>
      <protection locked="0"/>
    </xf>
    <xf numFmtId="167" fontId="33" fillId="0" borderId="60" xfId="65" applyNumberFormat="1" applyFont="1" applyBorder="1" applyAlignment="1">
      <alignment horizontal="center" vertical="center" wrapText="1"/>
      <protection/>
    </xf>
    <xf numFmtId="167" fontId="36" fillId="0" borderId="17" xfId="64" applyNumberFormat="1" applyFont="1" applyBorder="1" applyAlignment="1" applyProtection="1">
      <alignment vertical="center" wrapText="1"/>
      <protection locked="0"/>
    </xf>
    <xf numFmtId="167" fontId="36" fillId="0" borderId="20" xfId="64" applyNumberFormat="1" applyFont="1" applyBorder="1" applyAlignment="1" applyProtection="1">
      <alignment vertical="center" wrapText="1"/>
      <protection locked="0"/>
    </xf>
    <xf numFmtId="168" fontId="17" fillId="0" borderId="21" xfId="64" applyNumberFormat="1" applyFont="1" applyBorder="1" applyAlignment="1" applyProtection="1">
      <alignment vertical="center" wrapText="1"/>
      <protection locked="0"/>
    </xf>
    <xf numFmtId="167" fontId="17" fillId="0" borderId="21" xfId="65" applyNumberFormat="1" applyFont="1" applyBorder="1" applyAlignment="1" applyProtection="1">
      <alignment vertical="center" wrapText="1"/>
      <protection locked="0"/>
    </xf>
    <xf numFmtId="167" fontId="33" fillId="0" borderId="61" xfId="65" applyNumberFormat="1" applyFont="1" applyBorder="1" applyAlignment="1">
      <alignment horizontal="center" vertical="center" wrapText="1"/>
      <protection/>
    </xf>
    <xf numFmtId="167" fontId="34" fillId="0" borderId="62" xfId="65" applyNumberFormat="1" applyFont="1" applyBorder="1" applyAlignment="1">
      <alignment vertical="center" wrapText="1"/>
      <protection/>
    </xf>
    <xf numFmtId="167" fontId="17" fillId="25" borderId="55" xfId="65" applyNumberFormat="1" applyFont="1" applyFill="1" applyBorder="1" applyAlignment="1" applyProtection="1">
      <alignment vertical="center" wrapText="1"/>
      <protection/>
    </xf>
    <xf numFmtId="167" fontId="17" fillId="0" borderId="55" xfId="65" applyNumberFormat="1" applyFont="1" applyBorder="1" applyAlignment="1" applyProtection="1">
      <alignment vertical="center" wrapText="1"/>
      <protection locked="0"/>
    </xf>
    <xf numFmtId="167" fontId="17" fillId="0" borderId="55" xfId="65" applyNumberFormat="1" applyFont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22" borderId="56" xfId="0" applyFont="1" applyFill="1" applyBorder="1" applyAlignment="1">
      <alignment horizontal="center" vertical="center" wrapText="1"/>
    </xf>
    <xf numFmtId="0" fontId="39" fillId="22" borderId="36" xfId="0" applyFont="1" applyFill="1" applyBorder="1" applyAlignment="1">
      <alignment horizontal="center" vertical="center" wrapText="1"/>
    </xf>
    <xf numFmtId="0" fontId="39" fillId="22" borderId="63" xfId="0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vertical="top" wrapText="1"/>
    </xf>
    <xf numFmtId="0" fontId="23" fillId="0" borderId="64" xfId="0" applyFont="1" applyBorder="1" applyAlignment="1">
      <alignment horizontal="center" vertical="center" wrapText="1"/>
    </xf>
    <xf numFmtId="0" fontId="40" fillId="7" borderId="56" xfId="0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vertical="top" wrapText="1"/>
    </xf>
    <xf numFmtId="3" fontId="23" fillId="0" borderId="58" xfId="0" applyNumberFormat="1" applyFont="1" applyFill="1" applyBorder="1" applyAlignment="1">
      <alignment horizontal="right" vertical="center" wrapText="1"/>
    </xf>
    <xf numFmtId="10" fontId="23" fillId="0" borderId="66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23" fillId="0" borderId="21" xfId="0" applyFont="1" applyFill="1" applyBorder="1" applyAlignment="1">
      <alignment vertical="center" wrapText="1"/>
    </xf>
    <xf numFmtId="3" fontId="23" fillId="0" borderId="21" xfId="0" applyNumberFormat="1" applyFont="1" applyFill="1" applyBorder="1" applyAlignment="1">
      <alignment horizontal="right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3" fillId="22" borderId="56" xfId="0" applyFont="1" applyFill="1" applyBorder="1" applyAlignment="1">
      <alignment vertical="top" wrapText="1"/>
    </xf>
    <xf numFmtId="0" fontId="27" fillId="22" borderId="36" xfId="0" applyFont="1" applyFill="1" applyBorder="1" applyAlignment="1">
      <alignment horizontal="left" vertical="center" wrapText="1"/>
    </xf>
    <xf numFmtId="3" fontId="27" fillId="22" borderId="36" xfId="0" applyNumberFormat="1" applyFont="1" applyFill="1" applyBorder="1" applyAlignment="1">
      <alignment horizontal="right" vertical="center" wrapText="1"/>
    </xf>
    <xf numFmtId="10" fontId="24" fillId="22" borderId="63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3" fontId="27" fillId="0" borderId="0" xfId="0" applyNumberFormat="1" applyFont="1" applyFill="1" applyBorder="1" applyAlignment="1">
      <alignment vertical="top" wrapText="1"/>
    </xf>
    <xf numFmtId="10" fontId="24" fillId="0" borderId="0" xfId="0" applyNumberFormat="1" applyFont="1" applyFill="1" applyBorder="1" applyAlignment="1">
      <alignment horizontal="center" vertical="center" wrapText="1"/>
    </xf>
    <xf numFmtId="0" fontId="39" fillId="22" borderId="56" xfId="0" applyFont="1" applyFill="1" applyBorder="1" applyAlignment="1">
      <alignment horizontal="center" vertical="center" wrapText="1"/>
    </xf>
    <xf numFmtId="0" fontId="39" fillId="22" borderId="36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3" fillId="0" borderId="22" xfId="0" applyFont="1" applyBorder="1" applyAlignment="1">
      <alignment vertical="top" wrapText="1"/>
    </xf>
    <xf numFmtId="0" fontId="23" fillId="0" borderId="35" xfId="0" applyFont="1" applyBorder="1" applyAlignment="1">
      <alignment vertical="top" wrapText="1"/>
    </xf>
    <xf numFmtId="0" fontId="40" fillId="7" borderId="56" xfId="0" applyFont="1" applyFill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58" xfId="0" applyFont="1" applyBorder="1" applyAlignment="1">
      <alignment wrapText="1"/>
    </xf>
    <xf numFmtId="3" fontId="23" fillId="0" borderId="58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right" vertical="center"/>
    </xf>
    <xf numFmtId="0" fontId="23" fillId="0" borderId="68" xfId="0" applyFont="1" applyBorder="1" applyAlignment="1">
      <alignment horizontal="center" vertical="center"/>
    </xf>
    <xf numFmtId="0" fontId="24" fillId="22" borderId="56" xfId="0" applyFont="1" applyFill="1" applyBorder="1" applyAlignment="1">
      <alignment horizontal="right" vertical="center" wrapText="1"/>
    </xf>
    <xf numFmtId="0" fontId="27" fillId="22" borderId="36" xfId="0" applyFont="1" applyFill="1" applyBorder="1" applyAlignment="1">
      <alignment horizontal="left" vertical="center" wrapText="1"/>
    </xf>
    <xf numFmtId="3" fontId="27" fillId="22" borderId="36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10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10" fontId="23" fillId="0" borderId="68" xfId="0" applyNumberFormat="1" applyFont="1" applyBorder="1" applyAlignment="1">
      <alignment horizontal="center" vertical="center" wrapText="1"/>
    </xf>
    <xf numFmtId="3" fontId="23" fillId="0" borderId="21" xfId="0" applyNumberFormat="1" applyFont="1" applyBorder="1" applyAlignment="1">
      <alignment horizontal="right" vertical="center" wrapText="1"/>
    </xf>
    <xf numFmtId="3" fontId="23" fillId="0" borderId="21" xfId="0" applyNumberFormat="1" applyFont="1" applyBorder="1" applyAlignment="1">
      <alignment horizontal="right" vertical="center" wrapText="1"/>
    </xf>
    <xf numFmtId="10" fontId="23" fillId="0" borderId="44" xfId="0" applyNumberFormat="1" applyFont="1" applyBorder="1" applyAlignment="1">
      <alignment horizontal="center" vertical="center"/>
    </xf>
    <xf numFmtId="9" fontId="38" fillId="0" borderId="0" xfId="0" applyNumberFormat="1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/>
    </xf>
    <xf numFmtId="10" fontId="23" fillId="0" borderId="68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5" fillId="22" borderId="56" xfId="0" applyFont="1" applyFill="1" applyBorder="1" applyAlignment="1">
      <alignment horizontal="center" vertical="center" wrapText="1"/>
    </xf>
    <xf numFmtId="0" fontId="27" fillId="22" borderId="36" xfId="0" applyFont="1" applyFill="1" applyBorder="1" applyAlignment="1">
      <alignment vertical="center" wrapText="1"/>
    </xf>
    <xf numFmtId="3" fontId="27" fillId="22" borderId="36" xfId="0" applyNumberFormat="1" applyFont="1" applyFill="1" applyBorder="1" applyAlignment="1">
      <alignment horizontal="right" vertical="center"/>
    </xf>
    <xf numFmtId="10" fontId="27" fillId="22" borderId="63" xfId="0" applyNumberFormat="1" applyFont="1" applyFill="1" applyBorder="1" applyAlignment="1">
      <alignment horizontal="center" vertical="center" wrapText="1"/>
    </xf>
    <xf numFmtId="9" fontId="38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23" fillId="0" borderId="0" xfId="0" applyFont="1" applyBorder="1" applyAlignment="1">
      <alignment vertical="top" wrapText="1"/>
    </xf>
    <xf numFmtId="176" fontId="23" fillId="0" borderId="0" xfId="0" applyNumberFormat="1" applyFont="1" applyBorder="1" applyAlignment="1">
      <alignment horizontal="right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3" fontId="47" fillId="0" borderId="0" xfId="0" applyNumberFormat="1" applyFont="1" applyAlignment="1">
      <alignment vertical="center"/>
    </xf>
    <xf numFmtId="10" fontId="46" fillId="0" borderId="0" xfId="0" applyNumberFormat="1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10" fontId="47" fillId="0" borderId="0" xfId="0" applyNumberFormat="1" applyFont="1" applyBorder="1" applyAlignment="1">
      <alignment horizontal="center" vertical="center" wrapText="1"/>
    </xf>
    <xf numFmtId="9" fontId="48" fillId="0" borderId="0" xfId="0" applyNumberFormat="1" applyFont="1" applyAlignment="1">
      <alignment vertical="center"/>
    </xf>
    <xf numFmtId="0" fontId="46" fillId="0" borderId="0" xfId="0" applyFont="1" applyAlignment="1">
      <alignment/>
    </xf>
    <xf numFmtId="3" fontId="49" fillId="0" borderId="0" xfId="0" applyNumberFormat="1" applyFont="1" applyBorder="1" applyAlignment="1">
      <alignment horizontal="right" vertical="center" wrapText="1"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10" fontId="50" fillId="0" borderId="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0" fontId="40" fillId="0" borderId="22" xfId="0" applyFont="1" applyFill="1" applyBorder="1" applyAlignment="1">
      <alignment vertical="top" wrapText="1"/>
    </xf>
    <xf numFmtId="0" fontId="41" fillId="0" borderId="35" xfId="0" applyFont="1" applyFill="1" applyBorder="1" applyAlignment="1">
      <alignment horizontal="center" vertical="top" wrapText="1"/>
    </xf>
    <xf numFmtId="0" fontId="23" fillId="0" borderId="65" xfId="0" applyFont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/>
    </xf>
    <xf numFmtId="0" fontId="23" fillId="0" borderId="68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0" fontId="23" fillId="0" borderId="68" xfId="0" applyFont="1" applyBorder="1" applyAlignment="1">
      <alignment horizontal="center" vertical="center" wrapText="1"/>
    </xf>
    <xf numFmtId="0" fontId="27" fillId="22" borderId="56" xfId="0" applyFont="1" applyFill="1" applyBorder="1" applyAlignment="1">
      <alignment vertical="center" wrapText="1"/>
    </xf>
    <xf numFmtId="176" fontId="27" fillId="22" borderId="36" xfId="0" applyNumberFormat="1" applyFont="1" applyFill="1" applyBorder="1" applyAlignment="1">
      <alignment vertical="center" wrapText="1"/>
    </xf>
    <xf numFmtId="10" fontId="24" fillId="22" borderId="63" xfId="0" applyNumberFormat="1" applyFont="1" applyFill="1" applyBorder="1" applyAlignment="1">
      <alignment vertical="center" wrapText="1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17" xfId="0" applyFont="1" applyBorder="1" applyAlignment="1">
      <alignment horizontal="center" vertical="center" wrapText="1"/>
    </xf>
    <xf numFmtId="0" fontId="17" fillId="0" borderId="0" xfId="66" applyFont="1" applyAlignment="1">
      <alignment horizontal="center" vertical="center" wrapText="1"/>
      <protection/>
    </xf>
    <xf numFmtId="0" fontId="17" fillId="0" borderId="0" xfId="66" applyAlignment="1">
      <alignment horizontal="center" vertical="center" wrapText="1"/>
      <protection/>
    </xf>
    <xf numFmtId="0" fontId="17" fillId="0" borderId="0" xfId="66" applyFont="1" applyAlignment="1">
      <alignment horizontal="right" vertical="center" wrapText="1"/>
      <protection/>
    </xf>
    <xf numFmtId="0" fontId="17" fillId="0" borderId="0" xfId="66" applyFont="1" applyAlignment="1">
      <alignment vertical="center" wrapText="1"/>
      <protection/>
    </xf>
    <xf numFmtId="0" fontId="52" fillId="0" borderId="12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right"/>
    </xf>
    <xf numFmtId="3" fontId="0" fillId="0" borderId="69" xfId="0" applyNumberFormat="1" applyFont="1" applyBorder="1" applyAlignment="1">
      <alignment horizontal="right"/>
    </xf>
    <xf numFmtId="0" fontId="52" fillId="0" borderId="12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2" fillId="0" borderId="3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70" xfId="0" applyBorder="1" applyAlignment="1">
      <alignment/>
    </xf>
    <xf numFmtId="0" fontId="52" fillId="0" borderId="71" xfId="0" applyFont="1" applyBorder="1" applyAlignment="1">
      <alignment/>
    </xf>
    <xf numFmtId="0" fontId="52" fillId="0" borderId="72" xfId="0" applyFont="1" applyBorder="1" applyAlignment="1">
      <alignment/>
    </xf>
    <xf numFmtId="0" fontId="23" fillId="0" borderId="73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53" fillId="0" borderId="0" xfId="0" applyFont="1" applyAlignment="1">
      <alignment/>
    </xf>
    <xf numFmtId="0" fontId="0" fillId="0" borderId="35" xfId="0" applyFont="1" applyFill="1" applyBorder="1" applyAlignment="1">
      <alignment vertical="center" wrapText="1"/>
    </xf>
    <xf numFmtId="0" fontId="54" fillId="0" borderId="0" xfId="67" applyProtection="1">
      <alignment/>
      <protection locked="0"/>
    </xf>
    <xf numFmtId="0" fontId="33" fillId="0" borderId="74" xfId="67" applyFont="1" applyBorder="1" applyAlignment="1" applyProtection="1">
      <alignment horizontal="center" vertical="center" wrapText="1"/>
      <protection/>
    </xf>
    <xf numFmtId="0" fontId="33" fillId="0" borderId="75" xfId="67" applyFont="1" applyBorder="1" applyAlignment="1" applyProtection="1">
      <alignment horizontal="center" vertical="center"/>
      <protection/>
    </xf>
    <xf numFmtId="0" fontId="33" fillId="0" borderId="76" xfId="67" applyFont="1" applyBorder="1" applyAlignment="1" applyProtection="1">
      <alignment horizontal="center" vertical="center"/>
      <protection/>
    </xf>
    <xf numFmtId="0" fontId="54" fillId="0" borderId="0" xfId="67" applyProtection="1">
      <alignment/>
      <protection/>
    </xf>
    <xf numFmtId="0" fontId="17" fillId="0" borderId="77" xfId="67" applyFont="1" applyBorder="1" applyAlignment="1" applyProtection="1">
      <alignment horizontal="left" vertical="center"/>
      <protection/>
    </xf>
    <xf numFmtId="0" fontId="56" fillId="0" borderId="10" xfId="67" applyFont="1" applyBorder="1" applyAlignment="1" applyProtection="1">
      <alignment vertical="center"/>
      <protection/>
    </xf>
    <xf numFmtId="167" fontId="17" fillId="0" borderId="10" xfId="67" applyNumberFormat="1" applyFont="1" applyBorder="1" applyAlignment="1" applyProtection="1">
      <alignment vertical="center"/>
      <protection/>
    </xf>
    <xf numFmtId="167" fontId="17" fillId="0" borderId="78" xfId="67" applyNumberFormat="1" applyFont="1" applyBorder="1" applyAlignment="1" applyProtection="1">
      <alignment vertical="center"/>
      <protection/>
    </xf>
    <xf numFmtId="0" fontId="54" fillId="0" borderId="0" xfId="67" applyAlignment="1" applyProtection="1">
      <alignment vertical="center"/>
      <protection/>
    </xf>
    <xf numFmtId="0" fontId="17" fillId="0" borderId="10" xfId="67" applyFont="1" applyBorder="1" applyAlignment="1" applyProtection="1">
      <alignment vertical="center"/>
      <protection locked="0"/>
    </xf>
    <xf numFmtId="167" fontId="17" fillId="0" borderId="10" xfId="67" applyNumberFormat="1" applyFont="1" applyBorder="1" applyAlignment="1" applyProtection="1">
      <alignment vertical="center"/>
      <protection locked="0"/>
    </xf>
    <xf numFmtId="3" fontId="54" fillId="0" borderId="0" xfId="67" applyNumberFormat="1" applyAlignment="1" applyProtection="1">
      <alignment vertical="center"/>
      <protection locked="0"/>
    </xf>
    <xf numFmtId="0" fontId="54" fillId="0" borderId="0" xfId="67" applyAlignment="1" applyProtection="1">
      <alignment vertical="center"/>
      <protection locked="0"/>
    </xf>
    <xf numFmtId="0" fontId="17" fillId="0" borderId="79" xfId="67" applyFont="1" applyBorder="1" applyAlignment="1" applyProtection="1">
      <alignment horizontal="left" vertical="center"/>
      <protection/>
    </xf>
    <xf numFmtId="0" fontId="33" fillId="0" borderId="80" xfId="67" applyFont="1" applyBorder="1" applyAlignment="1" applyProtection="1">
      <alignment vertical="center"/>
      <protection/>
    </xf>
    <xf numFmtId="167" fontId="33" fillId="0" borderId="80" xfId="67" applyNumberFormat="1" applyFont="1" applyBorder="1" applyAlignment="1" applyProtection="1">
      <alignment vertical="center"/>
      <protection/>
    </xf>
    <xf numFmtId="167" fontId="33" fillId="0" borderId="81" xfId="67" applyNumberFormat="1" applyFont="1" applyBorder="1" applyAlignment="1" applyProtection="1">
      <alignment vertical="center"/>
      <protection/>
    </xf>
    <xf numFmtId="3" fontId="54" fillId="0" borderId="0" xfId="67" applyNumberFormat="1" applyAlignment="1" applyProtection="1">
      <alignment vertical="center"/>
      <protection/>
    </xf>
    <xf numFmtId="0" fontId="33" fillId="0" borderId="79" xfId="67" applyFont="1" applyBorder="1" applyAlignment="1" applyProtection="1">
      <alignment horizontal="left" vertical="center"/>
      <protection/>
    </xf>
    <xf numFmtId="167" fontId="54" fillId="0" borderId="0" xfId="67" applyNumberFormat="1" applyAlignment="1" applyProtection="1">
      <alignment vertical="center"/>
      <protection/>
    </xf>
    <xf numFmtId="0" fontId="17" fillId="0" borderId="0" xfId="67" applyFont="1" applyProtection="1">
      <alignment/>
      <protection/>
    </xf>
    <xf numFmtId="0" fontId="17" fillId="0" borderId="0" xfId="67" applyFont="1" applyProtection="1">
      <alignment/>
      <protection locked="0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17" xfId="0" applyFont="1" applyBorder="1" applyAlignment="1">
      <alignment vertical="top" wrapText="1"/>
    </xf>
    <xf numFmtId="0" fontId="23" fillId="0" borderId="68" xfId="0" applyFont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4" fillId="22" borderId="17" xfId="0" applyFont="1" applyFill="1" applyBorder="1" applyAlignment="1">
      <alignment vertical="top" wrapText="1"/>
    </xf>
    <xf numFmtId="3" fontId="24" fillId="22" borderId="68" xfId="0" applyNumberFormat="1" applyFont="1" applyFill="1" applyBorder="1" applyAlignment="1">
      <alignment horizontal="right" vertical="center" wrapText="1"/>
    </xf>
    <xf numFmtId="0" fontId="23" fillId="0" borderId="17" xfId="0" applyFont="1" applyBorder="1" applyAlignment="1">
      <alignment horizontal="left" vertical="top" wrapText="1"/>
    </xf>
    <xf numFmtId="1" fontId="23" fillId="0" borderId="68" xfId="0" applyNumberFormat="1" applyFont="1" applyBorder="1" applyAlignment="1">
      <alignment horizontal="right" vertical="top" wrapText="1"/>
    </xf>
    <xf numFmtId="0" fontId="23" fillId="0" borderId="68" xfId="0" applyFont="1" applyBorder="1" applyAlignment="1">
      <alignment horizontal="right" vertical="top" wrapText="1"/>
    </xf>
    <xf numFmtId="1" fontId="23" fillId="0" borderId="10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left" vertical="top" wrapText="1" indent="3"/>
    </xf>
    <xf numFmtId="0" fontId="24" fillId="22" borderId="62" xfId="0" applyFont="1" applyFill="1" applyBorder="1" applyAlignment="1">
      <alignment vertical="top" wrapText="1"/>
    </xf>
    <xf numFmtId="3" fontId="24" fillId="22" borderId="55" xfId="0" applyNumberFormat="1" applyFont="1" applyFill="1" applyBorder="1" applyAlignment="1">
      <alignment horizontal="right" vertical="center" wrapText="1"/>
    </xf>
    <xf numFmtId="0" fontId="24" fillId="22" borderId="46" xfId="0" applyFont="1" applyFill="1" applyBorder="1" applyAlignment="1">
      <alignment horizontal="center" vertical="top" wrapText="1"/>
    </xf>
    <xf numFmtId="0" fontId="24" fillId="22" borderId="52" xfId="0" applyFont="1" applyFill="1" applyBorder="1" applyAlignment="1">
      <alignment horizontal="center" vertical="top" wrapText="1"/>
    </xf>
    <xf numFmtId="0" fontId="23" fillId="0" borderId="61" xfId="0" applyFont="1" applyBorder="1" applyAlignment="1">
      <alignment horizontal="center" vertical="center" wrapText="1"/>
    </xf>
    <xf numFmtId="0" fontId="23" fillId="0" borderId="40" xfId="0" applyFont="1" applyBorder="1" applyAlignment="1">
      <alignment vertical="top" wrapText="1"/>
    </xf>
    <xf numFmtId="3" fontId="23" fillId="0" borderId="40" xfId="0" applyNumberFormat="1" applyFont="1" applyBorder="1" applyAlignment="1">
      <alignment horizontal="right" vertical="top" wrapText="1"/>
    </xf>
    <xf numFmtId="0" fontId="23" fillId="0" borderId="41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23" fillId="0" borderId="43" xfId="0" applyFont="1" applyBorder="1" applyAlignment="1" quotePrefix="1">
      <alignment vertical="top" wrapText="1"/>
    </xf>
    <xf numFmtId="49" fontId="23" fillId="0" borderId="43" xfId="0" applyNumberFormat="1" applyFont="1" applyBorder="1" applyAlignment="1">
      <alignment vertical="top" wrapText="1"/>
    </xf>
    <xf numFmtId="0" fontId="23" fillId="0" borderId="41" xfId="0" applyFont="1" applyBorder="1" applyAlignment="1">
      <alignment wrapText="1"/>
    </xf>
    <xf numFmtId="0" fontId="23" fillId="0" borderId="82" xfId="0" applyFont="1" applyBorder="1" applyAlignment="1">
      <alignment horizontal="center" wrapText="1"/>
    </xf>
    <xf numFmtId="0" fontId="23" fillId="0" borderId="44" xfId="0" applyFont="1" applyBorder="1" applyAlignment="1">
      <alignment vertical="top" wrapText="1"/>
    </xf>
    <xf numFmtId="3" fontId="23" fillId="0" borderId="44" xfId="0" applyNumberFormat="1" applyFont="1" applyBorder="1" applyAlignment="1">
      <alignment horizontal="right" vertical="top" wrapText="1"/>
    </xf>
    <xf numFmtId="0" fontId="23" fillId="0" borderId="83" xfId="0" applyFont="1" applyBorder="1" applyAlignment="1">
      <alignment horizontal="center" wrapText="1"/>
    </xf>
    <xf numFmtId="0" fontId="23" fillId="0" borderId="84" xfId="0" applyFont="1" applyBorder="1" applyAlignment="1">
      <alignment vertical="top" wrapText="1"/>
    </xf>
    <xf numFmtId="3" fontId="23" fillId="0" borderId="84" xfId="0" applyNumberFormat="1" applyFont="1" applyBorder="1" applyAlignment="1">
      <alignment horizontal="right" vertical="top" wrapText="1"/>
    </xf>
    <xf numFmtId="0" fontId="23" fillId="0" borderId="52" xfId="0" applyFont="1" applyBorder="1" applyAlignment="1">
      <alignment vertical="top" wrapText="1"/>
    </xf>
    <xf numFmtId="0" fontId="24" fillId="0" borderId="85" xfId="0" applyFont="1" applyBorder="1" applyAlignment="1">
      <alignment vertical="top" wrapText="1"/>
    </xf>
    <xf numFmtId="167" fontId="17" fillId="0" borderId="0" xfId="62" applyNumberFormat="1" applyAlignment="1">
      <alignment vertical="center" wrapText="1"/>
      <protection/>
    </xf>
    <xf numFmtId="167" fontId="27" fillId="0" borderId="0" xfId="62" applyNumberFormat="1" applyFont="1" applyAlignment="1">
      <alignment horizontal="left" vertical="center" wrapText="1"/>
      <protection/>
    </xf>
    <xf numFmtId="167" fontId="23" fillId="0" borderId="0" xfId="62" applyNumberFormat="1" applyFont="1" applyAlignment="1">
      <alignment vertical="center" wrapText="1"/>
      <protection/>
    </xf>
    <xf numFmtId="167" fontId="27" fillId="0" borderId="0" xfId="62" applyNumberFormat="1" applyFont="1" applyAlignment="1">
      <alignment vertical="center" wrapText="1"/>
      <protection/>
    </xf>
    <xf numFmtId="167" fontId="57" fillId="0" borderId="0" xfId="62" applyNumberFormat="1" applyFont="1" applyAlignment="1">
      <alignment vertical="center" wrapText="1"/>
      <protection/>
    </xf>
    <xf numFmtId="167" fontId="17" fillId="0" borderId="0" xfId="62" applyNumberFormat="1" applyFont="1" applyAlignment="1">
      <alignment vertical="center" wrapText="1"/>
      <protection/>
    </xf>
    <xf numFmtId="167" fontId="32" fillId="0" borderId="0" xfId="62" applyNumberFormat="1" applyFont="1" applyAlignment="1">
      <alignment horizontal="right" vertical="center"/>
      <protection/>
    </xf>
    <xf numFmtId="167" fontId="27" fillId="22" borderId="56" xfId="62" applyNumberFormat="1" applyFont="1" applyFill="1" applyBorder="1" applyAlignment="1">
      <alignment horizontal="center" vertical="center" wrapText="1"/>
      <protection/>
    </xf>
    <xf numFmtId="167" fontId="24" fillId="22" borderId="36" xfId="62" applyNumberFormat="1" applyFont="1" applyFill="1" applyBorder="1" applyAlignment="1">
      <alignment horizontal="center" vertical="center" wrapText="1"/>
      <protection/>
    </xf>
    <xf numFmtId="167" fontId="27" fillId="22" borderId="86" xfId="62" applyNumberFormat="1" applyFont="1" applyFill="1" applyBorder="1" applyAlignment="1">
      <alignment horizontal="center" vertical="center" wrapText="1"/>
      <protection/>
    </xf>
    <xf numFmtId="167" fontId="33" fillId="0" borderId="0" xfId="62" applyNumberFormat="1" applyFont="1" applyAlignment="1">
      <alignment horizontal="center" vertical="center" wrapText="1"/>
      <protection/>
    </xf>
    <xf numFmtId="167" fontId="23" fillId="0" borderId="86" xfId="62" applyNumberFormat="1" applyFont="1" applyBorder="1" applyAlignment="1">
      <alignment horizontal="left" vertical="center" wrapText="1"/>
      <protection/>
    </xf>
    <xf numFmtId="167" fontId="23" fillId="0" borderId="87" xfId="62" applyNumberFormat="1" applyFont="1" applyBorder="1" applyAlignment="1" applyProtection="1">
      <alignment horizontal="right" vertical="center" wrapText="1"/>
      <protection locked="0"/>
    </xf>
    <xf numFmtId="167" fontId="23" fillId="0" borderId="18" xfId="62" applyNumberFormat="1" applyFont="1" applyBorder="1" applyAlignment="1">
      <alignment vertical="center" wrapText="1"/>
      <protection/>
    </xf>
    <xf numFmtId="167" fontId="23" fillId="0" borderId="10" xfId="62" applyNumberFormat="1" applyFont="1" applyBorder="1" applyAlignment="1" applyProtection="1">
      <alignment horizontal="right" vertical="center" wrapText="1"/>
      <protection locked="0"/>
    </xf>
    <xf numFmtId="167" fontId="23" fillId="0" borderId="17" xfId="62" applyNumberFormat="1" applyFont="1" applyBorder="1" applyAlignment="1">
      <alignment horizontal="left" vertical="center" wrapText="1"/>
      <protection/>
    </xf>
    <xf numFmtId="167" fontId="35" fillId="0" borderId="0" xfId="62" applyNumberFormat="1" applyFont="1" applyAlignment="1">
      <alignment horizontal="centerContinuous" vertical="center" wrapText="1"/>
      <protection/>
    </xf>
    <xf numFmtId="167" fontId="23" fillId="0" borderId="17" xfId="62" applyNumberFormat="1" applyFont="1" applyBorder="1" applyAlignment="1" applyProtection="1">
      <alignment horizontal="left" vertical="center" wrapText="1"/>
      <protection locked="0"/>
    </xf>
    <xf numFmtId="167" fontId="17" fillId="0" borderId="10" xfId="62" applyNumberFormat="1" applyBorder="1" applyAlignment="1">
      <alignment vertical="center" wrapText="1"/>
      <protection/>
    </xf>
    <xf numFmtId="167" fontId="23" fillId="0" borderId="10" xfId="62" applyNumberFormat="1" applyFont="1" applyBorder="1" applyAlignment="1" applyProtection="1">
      <alignment horizontal="left" vertical="center" wrapText="1"/>
      <protection locked="0"/>
    </xf>
    <xf numFmtId="167" fontId="23" fillId="0" borderId="10" xfId="62" applyNumberFormat="1" applyFont="1" applyBorder="1" applyAlignment="1" applyProtection="1">
      <alignment horizontal="center" vertical="center" wrapText="1"/>
      <protection locked="0"/>
    </xf>
    <xf numFmtId="167" fontId="23" fillId="0" borderId="18" xfId="62" applyNumberFormat="1" applyFont="1" applyBorder="1" applyAlignment="1" applyProtection="1">
      <alignment vertical="center" wrapText="1"/>
      <protection locked="0"/>
    </xf>
    <xf numFmtId="167" fontId="23" fillId="0" borderId="62" xfId="62" applyNumberFormat="1" applyFont="1" applyBorder="1" applyAlignment="1" applyProtection="1">
      <alignment horizontal="left" vertical="center" wrapText="1"/>
      <protection locked="0"/>
    </xf>
    <xf numFmtId="167" fontId="23" fillId="0" borderId="55" xfId="62" applyNumberFormat="1" applyFont="1" applyBorder="1" applyAlignment="1" applyProtection="1">
      <alignment horizontal="center" vertical="center" wrapText="1"/>
      <protection locked="0"/>
    </xf>
    <xf numFmtId="167" fontId="23" fillId="0" borderId="88" xfId="62" applyNumberFormat="1" applyFont="1" applyBorder="1" applyAlignment="1" applyProtection="1">
      <alignment vertical="center" wrapText="1"/>
      <protection locked="0"/>
    </xf>
    <xf numFmtId="167" fontId="23" fillId="0" borderId="21" xfId="62" applyNumberFormat="1" applyFont="1" applyBorder="1" applyAlignment="1" applyProtection="1">
      <alignment horizontal="center" vertical="center" wrapText="1"/>
      <protection locked="0"/>
    </xf>
    <xf numFmtId="167" fontId="24" fillId="0" borderId="86" xfId="62" applyNumberFormat="1" applyFont="1" applyBorder="1" applyAlignment="1">
      <alignment horizontal="left" vertical="center" wrapText="1"/>
      <protection/>
    </xf>
    <xf numFmtId="167" fontId="24" fillId="0" borderId="87" xfId="62" applyNumberFormat="1" applyFont="1" applyBorder="1" applyAlignment="1">
      <alignment horizontal="center" vertical="center" wrapText="1"/>
      <protection/>
    </xf>
    <xf numFmtId="167" fontId="24" fillId="0" borderId="87" xfId="62" applyNumberFormat="1" applyFont="1" applyBorder="1" applyAlignment="1">
      <alignment vertical="center" wrapText="1"/>
      <protection/>
    </xf>
    <xf numFmtId="167" fontId="39" fillId="0" borderId="62" xfId="62" applyNumberFormat="1" applyFont="1" applyBorder="1" applyAlignment="1">
      <alignment horizontal="left" vertical="center" wrapText="1"/>
      <protection/>
    </xf>
    <xf numFmtId="167" fontId="23" fillId="0" borderId="55" xfId="62" applyNumberFormat="1" applyFont="1" applyBorder="1" applyAlignment="1" applyProtection="1">
      <alignment horizontal="center" vertical="center" wrapText="1"/>
      <protection/>
    </xf>
    <xf numFmtId="167" fontId="39" fillId="0" borderId="55" xfId="62" applyNumberFormat="1" applyFont="1" applyBorder="1" applyAlignment="1">
      <alignment vertical="center" wrapText="1"/>
      <protection/>
    </xf>
    <xf numFmtId="167" fontId="17" fillId="0" borderId="0" xfId="62" applyNumberFormat="1" applyFont="1" applyAlignment="1">
      <alignment horizontal="center" vertical="center" wrapText="1"/>
      <protection/>
    </xf>
    <xf numFmtId="167" fontId="17" fillId="0" borderId="0" xfId="62" applyNumberFormat="1" applyAlignment="1">
      <alignment horizontal="center" vertical="center" wrapText="1"/>
      <protection/>
    </xf>
    <xf numFmtId="167" fontId="17" fillId="0" borderId="0" xfId="63" applyNumberFormat="1" applyAlignment="1">
      <alignment vertical="center" wrapText="1"/>
      <protection/>
    </xf>
    <xf numFmtId="167" fontId="27" fillId="0" borderId="0" xfId="63" applyNumberFormat="1" applyFont="1" applyAlignment="1">
      <alignment horizontal="left" vertical="center" wrapText="1"/>
      <protection/>
    </xf>
    <xf numFmtId="167" fontId="27" fillId="0" borderId="0" xfId="63" applyNumberFormat="1" applyFont="1" applyAlignment="1">
      <alignment vertical="center" wrapText="1"/>
      <protection/>
    </xf>
    <xf numFmtId="167" fontId="32" fillId="0" borderId="0" xfId="63" applyNumberFormat="1" applyFont="1" applyAlignment="1">
      <alignment horizontal="right" vertical="center"/>
      <protection/>
    </xf>
    <xf numFmtId="167" fontId="27" fillId="22" borderId="56" xfId="63" applyNumberFormat="1" applyFont="1" applyFill="1" applyBorder="1" applyAlignment="1">
      <alignment horizontal="center" vertical="center" wrapText="1"/>
      <protection/>
    </xf>
    <xf numFmtId="167" fontId="27" fillId="22" borderId="86" xfId="63" applyNumberFormat="1" applyFont="1" applyFill="1" applyBorder="1" applyAlignment="1">
      <alignment horizontal="center" vertical="center" wrapText="1"/>
      <protection/>
    </xf>
    <xf numFmtId="167" fontId="33" fillId="0" borderId="0" xfId="63" applyNumberFormat="1" applyFont="1" applyAlignment="1">
      <alignment horizontal="center" vertical="center" wrapText="1"/>
      <protection/>
    </xf>
    <xf numFmtId="167" fontId="23" fillId="0" borderId="86" xfId="63" applyNumberFormat="1" applyFont="1" applyBorder="1" applyAlignment="1">
      <alignment horizontal="left" vertical="center" wrapText="1"/>
      <protection/>
    </xf>
    <xf numFmtId="167" fontId="23" fillId="0" borderId="87" xfId="63" applyNumberFormat="1" applyFont="1" applyBorder="1" applyAlignment="1" applyProtection="1">
      <alignment horizontal="right" vertical="center" wrapText="1"/>
      <protection locked="0"/>
    </xf>
    <xf numFmtId="167" fontId="23" fillId="0" borderId="17" xfId="63" applyNumberFormat="1" applyFont="1" applyBorder="1" applyAlignment="1">
      <alignment vertical="center" wrapText="1"/>
      <protection/>
    </xf>
    <xf numFmtId="167" fontId="23" fillId="0" borderId="10" xfId="63" applyNumberFormat="1" applyFont="1" applyBorder="1" applyAlignment="1" applyProtection="1">
      <alignment horizontal="right" vertical="center" wrapText="1"/>
      <protection locked="0"/>
    </xf>
    <xf numFmtId="167" fontId="23" fillId="0" borderId="17" xfId="63" applyNumberFormat="1" applyFont="1" applyBorder="1" applyAlignment="1">
      <alignment horizontal="left" vertical="center" wrapText="1"/>
      <protection/>
    </xf>
    <xf numFmtId="167" fontId="35" fillId="0" borderId="0" xfId="63" applyNumberFormat="1" applyFont="1" applyAlignment="1">
      <alignment horizontal="centerContinuous" vertical="center" wrapText="1"/>
      <protection/>
    </xf>
    <xf numFmtId="167" fontId="23" fillId="0" borderId="17" xfId="63" applyNumberFormat="1" applyFont="1" applyBorder="1" applyAlignment="1" applyProtection="1">
      <alignment vertical="center" wrapText="1"/>
      <protection locked="0"/>
    </xf>
    <xf numFmtId="167" fontId="23" fillId="0" borderId="17" xfId="63" applyNumberFormat="1" applyFont="1" applyBorder="1" applyAlignment="1" applyProtection="1">
      <alignment horizontal="left" vertical="center" wrapText="1"/>
      <protection locked="0"/>
    </xf>
    <xf numFmtId="167" fontId="17" fillId="0" borderId="0" xfId="63" applyNumberFormat="1" applyFont="1" applyAlignment="1">
      <alignment vertical="center" wrapText="1"/>
      <protection/>
    </xf>
    <xf numFmtId="167" fontId="23" fillId="0" borderId="10" xfId="63" applyNumberFormat="1" applyFont="1" applyBorder="1" applyAlignment="1" applyProtection="1">
      <alignment horizontal="center" vertical="center" wrapText="1"/>
      <protection locked="0"/>
    </xf>
    <xf numFmtId="167" fontId="23" fillId="0" borderId="62" xfId="63" applyNumberFormat="1" applyFont="1" applyBorder="1" applyAlignment="1" applyProtection="1">
      <alignment horizontal="left" vertical="center" wrapText="1"/>
      <protection locked="0"/>
    </xf>
    <xf numFmtId="167" fontId="23" fillId="0" borderId="55" xfId="63" applyNumberFormat="1" applyFont="1" applyBorder="1" applyAlignment="1" applyProtection="1">
      <alignment horizontal="center" vertical="center" wrapText="1"/>
      <protection locked="0"/>
    </xf>
    <xf numFmtId="167" fontId="24" fillId="0" borderId="56" xfId="63" applyNumberFormat="1" applyFont="1" applyBorder="1" applyAlignment="1">
      <alignment horizontal="left" vertical="center" wrapText="1"/>
      <protection/>
    </xf>
    <xf numFmtId="1" fontId="24" fillId="0" borderId="89" xfId="63" applyNumberFormat="1" applyFont="1" applyBorder="1" applyAlignment="1">
      <alignment horizontal="left" vertical="center" wrapText="1"/>
      <protection/>
    </xf>
    <xf numFmtId="167" fontId="24" fillId="0" borderId="17" xfId="63" applyNumberFormat="1" applyFont="1" applyBorder="1" applyAlignment="1">
      <alignment vertical="center" wrapText="1"/>
      <protection/>
    </xf>
    <xf numFmtId="1" fontId="24" fillId="0" borderId="10" xfId="63" applyNumberFormat="1" applyFont="1" applyBorder="1" applyAlignment="1">
      <alignment vertical="center" wrapText="1"/>
      <protection/>
    </xf>
    <xf numFmtId="167" fontId="39" fillId="0" borderId="90" xfId="63" applyNumberFormat="1" applyFont="1" applyBorder="1" applyAlignment="1">
      <alignment horizontal="left" vertical="center" wrapText="1"/>
      <protection/>
    </xf>
    <xf numFmtId="167" fontId="23" fillId="0" borderId="91" xfId="63" applyNumberFormat="1" applyFont="1" applyBorder="1" applyAlignment="1" applyProtection="1">
      <alignment horizontal="center" vertical="center" wrapText="1"/>
      <protection/>
    </xf>
    <xf numFmtId="167" fontId="39" fillId="0" borderId="62" xfId="63" applyNumberFormat="1" applyFont="1" applyBorder="1" applyAlignment="1">
      <alignment vertical="center" wrapText="1"/>
      <protection/>
    </xf>
    <xf numFmtId="167" fontId="23" fillId="0" borderId="55" xfId="63" applyNumberFormat="1" applyFont="1" applyBorder="1" applyAlignment="1" applyProtection="1">
      <alignment horizontal="center" vertical="center" wrapText="1"/>
      <protection/>
    </xf>
    <xf numFmtId="167" fontId="17" fillId="0" borderId="0" xfId="63" applyNumberFormat="1" applyFont="1" applyAlignment="1">
      <alignment horizontal="center" vertical="center" wrapText="1"/>
      <protection/>
    </xf>
    <xf numFmtId="167" fontId="17" fillId="0" borderId="0" xfId="63" applyNumberFormat="1" applyAlignment="1">
      <alignment horizontal="center" vertical="center" wrapText="1"/>
      <protection/>
    </xf>
    <xf numFmtId="0" fontId="23" fillId="0" borderId="21" xfId="0" applyFont="1" applyBorder="1" applyAlignment="1">
      <alignment horizontal="left" vertical="center" wrapText="1"/>
    </xf>
    <xf numFmtId="0" fontId="23" fillId="0" borderId="68" xfId="0" applyFont="1" applyFill="1" applyBorder="1" applyAlignment="1">
      <alignment horizontal="center" vertical="center" wrapText="1"/>
    </xf>
    <xf numFmtId="0" fontId="27" fillId="11" borderId="56" xfId="0" applyFont="1" applyFill="1" applyBorder="1" applyAlignment="1">
      <alignment horizontal="center" vertical="center"/>
    </xf>
    <xf numFmtId="0" fontId="27" fillId="11" borderId="36" xfId="0" applyFont="1" applyFill="1" applyBorder="1" applyAlignment="1">
      <alignment horizontal="center" vertical="center"/>
    </xf>
    <xf numFmtId="0" fontId="27" fillId="11" borderId="36" xfId="0" applyFont="1" applyFill="1" applyBorder="1" applyAlignment="1">
      <alignment horizontal="center" vertical="center" wrapText="1"/>
    </xf>
    <xf numFmtId="0" fontId="27" fillId="11" borderId="87" xfId="0" applyFont="1" applyFill="1" applyBorder="1" applyAlignment="1">
      <alignment horizontal="center" vertical="center"/>
    </xf>
    <xf numFmtId="0" fontId="27" fillId="11" borderId="9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3" fontId="23" fillId="0" borderId="68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wrapText="1"/>
    </xf>
    <xf numFmtId="0" fontId="23" fillId="0" borderId="22" xfId="0" applyFont="1" applyBorder="1" applyAlignment="1">
      <alignment horizontal="center" vertical="center"/>
    </xf>
    <xf numFmtId="0" fontId="23" fillId="0" borderId="21" xfId="0" applyFont="1" applyBorder="1" applyAlignment="1">
      <alignment wrapText="1"/>
    </xf>
    <xf numFmtId="3" fontId="23" fillId="0" borderId="21" xfId="0" applyNumberFormat="1" applyFont="1" applyBorder="1" applyAlignment="1">
      <alignment horizontal="right" vertical="center"/>
    </xf>
    <xf numFmtId="3" fontId="23" fillId="0" borderId="35" xfId="0" applyNumberFormat="1" applyFont="1" applyBorder="1" applyAlignment="1">
      <alignment horizontal="right" vertical="center"/>
    </xf>
    <xf numFmtId="3" fontId="23" fillId="0" borderId="93" xfId="0" applyNumberFormat="1" applyFont="1" applyBorder="1" applyAlignment="1">
      <alignment horizontal="right" vertical="center"/>
    </xf>
    <xf numFmtId="0" fontId="23" fillId="0" borderId="35" xfId="0" applyFont="1" applyBorder="1" applyAlignment="1">
      <alignment wrapText="1"/>
    </xf>
    <xf numFmtId="3" fontId="23" fillId="0" borderId="94" xfId="0" applyNumberFormat="1" applyFont="1" applyBorder="1" applyAlignment="1">
      <alignment horizontal="right" vertical="center"/>
    </xf>
    <xf numFmtId="3" fontId="23" fillId="0" borderId="67" xfId="0" applyNumberFormat="1" applyFont="1" applyBorder="1" applyAlignment="1">
      <alignment horizontal="right" vertical="center"/>
    </xf>
    <xf numFmtId="0" fontId="27" fillId="22" borderId="56" xfId="0" applyFont="1" applyFill="1" applyBorder="1" applyAlignment="1">
      <alignment vertical="center"/>
    </xf>
    <xf numFmtId="0" fontId="25" fillId="11" borderId="56" xfId="0" applyFont="1" applyFill="1" applyBorder="1" applyAlignment="1">
      <alignment wrapText="1"/>
    </xf>
    <xf numFmtId="0" fontId="25" fillId="11" borderId="63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wrapText="1"/>
    </xf>
    <xf numFmtId="3" fontId="25" fillId="0" borderId="66" xfId="0" applyNumberFormat="1" applyFont="1" applyBorder="1" applyAlignment="1">
      <alignment/>
    </xf>
    <xf numFmtId="0" fontId="25" fillId="0" borderId="17" xfId="0" applyFont="1" applyFill="1" applyBorder="1" applyAlignment="1">
      <alignment wrapText="1"/>
    </xf>
    <xf numFmtId="3" fontId="25" fillId="0" borderId="68" xfId="0" applyNumberFormat="1" applyFont="1" applyBorder="1" applyAlignment="1">
      <alignment/>
    </xf>
    <xf numFmtId="0" fontId="25" fillId="0" borderId="62" xfId="0" applyFont="1" applyFill="1" applyBorder="1" applyAlignment="1">
      <alignment wrapText="1"/>
    </xf>
    <xf numFmtId="3" fontId="25" fillId="0" borderId="95" xfId="0" applyNumberFormat="1" applyFont="1" applyBorder="1" applyAlignment="1">
      <alignment/>
    </xf>
    <xf numFmtId="0" fontId="59" fillId="0" borderId="0" xfId="56" applyFont="1">
      <alignment/>
      <protection/>
    </xf>
    <xf numFmtId="49" fontId="59" fillId="0" borderId="0" xfId="56" applyNumberFormat="1" applyFont="1">
      <alignment/>
      <protection/>
    </xf>
    <xf numFmtId="3" fontId="59" fillId="0" borderId="10" xfId="56" applyNumberFormat="1" applyFont="1" applyBorder="1">
      <alignment/>
      <protection/>
    </xf>
    <xf numFmtId="0" fontId="59" fillId="0" borderId="36" xfId="56" applyFont="1" applyBorder="1" applyAlignment="1">
      <alignment horizontal="center"/>
      <protection/>
    </xf>
    <xf numFmtId="0" fontId="59" fillId="0" borderId="63" xfId="56" applyFont="1" applyBorder="1" applyAlignment="1">
      <alignment horizontal="center"/>
      <protection/>
    </xf>
    <xf numFmtId="3" fontId="59" fillId="0" borderId="87" xfId="56" applyNumberFormat="1" applyFont="1" applyBorder="1">
      <alignment/>
      <protection/>
    </xf>
    <xf numFmtId="3" fontId="59" fillId="0" borderId="92" xfId="56" applyNumberFormat="1" applyFont="1" applyBorder="1">
      <alignment/>
      <protection/>
    </xf>
    <xf numFmtId="3" fontId="59" fillId="0" borderId="68" xfId="56" applyNumberFormat="1" applyFont="1" applyBorder="1">
      <alignment/>
      <protection/>
    </xf>
    <xf numFmtId="0" fontId="59" fillId="0" borderId="0" xfId="56" applyFont="1" applyAlignment="1">
      <alignment vertical="center"/>
      <protection/>
    </xf>
    <xf numFmtId="3" fontId="59" fillId="0" borderId="55" xfId="56" applyNumberFormat="1" applyFont="1" applyBorder="1" applyAlignment="1">
      <alignment vertical="center"/>
      <protection/>
    </xf>
    <xf numFmtId="3" fontId="59" fillId="0" borderId="95" xfId="56" applyNumberFormat="1" applyFont="1" applyBorder="1" applyAlignment="1">
      <alignment vertical="center"/>
      <protection/>
    </xf>
    <xf numFmtId="3" fontId="59" fillId="0" borderId="36" xfId="56" applyNumberFormat="1" applyFont="1" applyBorder="1" applyAlignment="1">
      <alignment vertical="center"/>
      <protection/>
    </xf>
    <xf numFmtId="3" fontId="59" fillId="0" borderId="63" xfId="56" applyNumberFormat="1" applyFont="1" applyBorder="1" applyAlignment="1">
      <alignment vertical="center"/>
      <protection/>
    </xf>
    <xf numFmtId="3" fontId="59" fillId="0" borderId="55" xfId="56" applyNumberFormat="1" applyFont="1" applyBorder="1">
      <alignment/>
      <protection/>
    </xf>
    <xf numFmtId="3" fontId="59" fillId="0" borderId="95" xfId="56" applyNumberFormat="1" applyFont="1" applyBorder="1">
      <alignment/>
      <protection/>
    </xf>
    <xf numFmtId="0" fontId="59" fillId="0" borderId="0" xfId="56" applyFont="1" applyBorder="1" applyAlignment="1">
      <alignment horizontal="left"/>
      <protection/>
    </xf>
    <xf numFmtId="0" fontId="59" fillId="0" borderId="0" xfId="56" applyFont="1" applyBorder="1">
      <alignment/>
      <protection/>
    </xf>
    <xf numFmtId="3" fontId="26" fillId="0" borderId="10" xfId="0" applyNumberFormat="1" applyFont="1" applyBorder="1" applyAlignment="1">
      <alignment horizontal="center" vertical="top" wrapText="1"/>
    </xf>
    <xf numFmtId="3" fontId="23" fillId="0" borderId="1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3" fillId="0" borderId="41" xfId="0" applyNumberFormat="1" applyFont="1" applyFill="1" applyBorder="1" applyAlignment="1">
      <alignment horizontal="right" vertical="top" wrapText="1"/>
    </xf>
    <xf numFmtId="3" fontId="23" fillId="0" borderId="96" xfId="0" applyNumberFormat="1" applyFont="1" applyFill="1" applyBorder="1" applyAlignment="1">
      <alignment horizontal="right" vertical="top" wrapText="1"/>
    </xf>
    <xf numFmtId="0" fontId="24" fillId="0" borderId="10" xfId="0" applyFont="1" applyBorder="1" applyAlignment="1">
      <alignment vertical="top" wrapText="1"/>
    </xf>
    <xf numFmtId="0" fontId="24" fillId="22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3" fontId="23" fillId="0" borderId="10" xfId="0" applyNumberFormat="1" applyFont="1" applyBorder="1" applyAlignment="1">
      <alignment horizontal="right" wrapText="1"/>
    </xf>
    <xf numFmtId="3" fontId="24" fillId="0" borderId="10" xfId="0" applyNumberFormat="1" applyFont="1" applyBorder="1" applyAlignment="1">
      <alignment horizontal="right" vertical="top" wrapText="1"/>
    </xf>
    <xf numFmtId="49" fontId="23" fillId="0" borderId="10" xfId="0" applyNumberFormat="1" applyFont="1" applyBorder="1" applyAlignment="1">
      <alignment vertical="top" wrapText="1"/>
    </xf>
    <xf numFmtId="49" fontId="23" fillId="0" borderId="10" xfId="0" applyNumberFormat="1" applyFont="1" applyBorder="1" applyAlignment="1" quotePrefix="1">
      <alignment vertical="top" wrapText="1"/>
    </xf>
    <xf numFmtId="3" fontId="24" fillId="0" borderId="10" xfId="0" applyNumberFormat="1" applyFont="1" applyBorder="1" applyAlignment="1">
      <alignment/>
    </xf>
    <xf numFmtId="0" fontId="25" fillId="0" borderId="10" xfId="58" applyFont="1" applyFill="1" applyBorder="1" applyAlignment="1" applyProtection="1">
      <alignment horizontal="center" vertical="center" wrapText="1"/>
      <protection/>
    </xf>
    <xf numFmtId="0" fontId="25" fillId="0" borderId="10" xfId="58" applyFont="1" applyFill="1" applyBorder="1" applyAlignment="1" applyProtection="1">
      <alignment vertical="center" wrapText="1"/>
      <protection/>
    </xf>
    <xf numFmtId="0" fontId="25" fillId="0" borderId="10" xfId="58" applyFont="1" applyFill="1" applyBorder="1" applyAlignment="1" applyProtection="1">
      <alignment horizontal="center" wrapText="1"/>
      <protection/>
    </xf>
    <xf numFmtId="0" fontId="25" fillId="0" borderId="0" xfId="58" applyFont="1" applyFill="1" applyAlignment="1" applyProtection="1">
      <alignment wrapText="1"/>
      <protection/>
    </xf>
    <xf numFmtId="0" fontId="25" fillId="0" borderId="0" xfId="58" applyFont="1" applyFill="1" applyProtection="1">
      <alignment/>
      <protection/>
    </xf>
    <xf numFmtId="0" fontId="25" fillId="0" borderId="10" xfId="58" applyFont="1" applyFill="1" applyBorder="1" applyProtection="1">
      <alignment/>
      <protection/>
    </xf>
    <xf numFmtId="0" fontId="25" fillId="0" borderId="11" xfId="58" applyFont="1" applyFill="1" applyBorder="1" applyAlignment="1" applyProtection="1">
      <alignment/>
      <protection/>
    </xf>
    <xf numFmtId="3" fontId="25" fillId="0" borderId="10" xfId="58" applyNumberFormat="1" applyFont="1" applyFill="1" applyBorder="1" applyAlignment="1" applyProtection="1">
      <alignment horizontal="right" wrapText="1"/>
      <protection/>
    </xf>
    <xf numFmtId="0" fontId="57" fillId="0" borderId="11" xfId="58" applyFont="1" applyFill="1" applyBorder="1" applyAlignment="1" applyProtection="1">
      <alignment/>
      <protection/>
    </xf>
    <xf numFmtId="3" fontId="25" fillId="0" borderId="10" xfId="58" applyNumberFormat="1" applyFont="1" applyFill="1" applyBorder="1" applyAlignment="1" applyProtection="1">
      <alignment/>
      <protection/>
    </xf>
    <xf numFmtId="0" fontId="25" fillId="0" borderId="10" xfId="58" applyFont="1" applyFill="1" applyBorder="1" applyAlignment="1" applyProtection="1">
      <alignment/>
      <protection/>
    </xf>
    <xf numFmtId="3" fontId="25" fillId="0" borderId="10" xfId="58" applyNumberFormat="1" applyFont="1" applyFill="1" applyBorder="1" applyProtection="1">
      <alignment/>
      <protection/>
    </xf>
    <xf numFmtId="0" fontId="57" fillId="0" borderId="10" xfId="58" applyFont="1" applyFill="1" applyBorder="1" applyAlignment="1" applyProtection="1">
      <alignment/>
      <protection/>
    </xf>
    <xf numFmtId="3" fontId="25" fillId="0" borderId="10" xfId="58" applyNumberFormat="1" applyFont="1" applyFill="1" applyBorder="1" applyAlignment="1" applyProtection="1">
      <alignment/>
      <protection locked="0"/>
    </xf>
    <xf numFmtId="3" fontId="27" fillId="0" borderId="10" xfId="58" applyNumberFormat="1" applyFont="1" applyFill="1" applyBorder="1" applyAlignment="1" applyProtection="1">
      <alignment horizontal="right" vertical="center"/>
      <protection/>
    </xf>
    <xf numFmtId="0" fontId="27" fillId="0" borderId="0" xfId="58" applyFont="1" applyFill="1" applyAlignment="1" applyProtection="1">
      <alignment horizontal="left" vertical="center"/>
      <protection/>
    </xf>
    <xf numFmtId="3" fontId="25" fillId="0" borderId="10" xfId="58" applyNumberFormat="1" applyFont="1" applyFill="1" applyBorder="1" applyProtection="1">
      <alignment/>
      <protection locked="0"/>
    </xf>
    <xf numFmtId="3" fontId="27" fillId="0" borderId="10" xfId="58" applyNumberFormat="1" applyFont="1" applyFill="1" applyBorder="1" applyAlignment="1" applyProtection="1">
      <alignment vertical="center"/>
      <protection locked="0"/>
    </xf>
    <xf numFmtId="3" fontId="27" fillId="0" borderId="0" xfId="58" applyNumberFormat="1" applyFont="1" applyFill="1" applyProtection="1">
      <alignment/>
      <protection/>
    </xf>
    <xf numFmtId="0" fontId="27" fillId="0" borderId="0" xfId="58" applyFont="1" applyFill="1" applyProtection="1">
      <alignment/>
      <protection/>
    </xf>
    <xf numFmtId="0" fontId="57" fillId="0" borderId="10" xfId="58" applyFont="1" applyFill="1" applyBorder="1" applyProtection="1">
      <alignment/>
      <protection/>
    </xf>
    <xf numFmtId="3" fontId="27" fillId="0" borderId="10" xfId="58" applyNumberFormat="1" applyFont="1" applyFill="1" applyBorder="1" applyAlignment="1" applyProtection="1">
      <alignment vertical="center"/>
      <protection/>
    </xf>
    <xf numFmtId="3" fontId="27" fillId="0" borderId="10" xfId="58" applyNumberFormat="1" applyFont="1" applyFill="1" applyBorder="1" applyProtection="1">
      <alignment/>
      <protection/>
    </xf>
    <xf numFmtId="3" fontId="25" fillId="0" borderId="0" xfId="58" applyNumberFormat="1" applyFont="1" applyFill="1" applyProtection="1">
      <alignment/>
      <protection/>
    </xf>
    <xf numFmtId="0" fontId="25" fillId="0" borderId="21" xfId="58" applyFont="1" applyFill="1" applyBorder="1" applyProtection="1">
      <alignment/>
      <protection/>
    </xf>
    <xf numFmtId="0" fontId="25" fillId="0" borderId="58" xfId="58" applyFont="1" applyFill="1" applyBorder="1" applyProtection="1">
      <alignment/>
      <protection/>
    </xf>
    <xf numFmtId="0" fontId="25" fillId="0" borderId="35" xfId="58" applyFont="1" applyFill="1" applyBorder="1" applyProtection="1">
      <alignment/>
      <protection/>
    </xf>
    <xf numFmtId="0" fontId="23" fillId="0" borderId="22" xfId="0" applyFont="1" applyBorder="1" applyAlignment="1">
      <alignment horizontal="center" vertical="center" wrapText="1"/>
    </xf>
    <xf numFmtId="0" fontId="23" fillId="0" borderId="35" xfId="0" applyFont="1" applyFill="1" applyBorder="1" applyAlignment="1">
      <alignment vertical="center" wrapText="1"/>
    </xf>
    <xf numFmtId="176" fontId="23" fillId="0" borderId="35" xfId="0" applyNumberFormat="1" applyFont="1" applyFill="1" applyBorder="1" applyAlignment="1">
      <alignment horizontal="right" vertical="center" wrapText="1"/>
    </xf>
    <xf numFmtId="0" fontId="23" fillId="0" borderId="43" xfId="0" applyFont="1" applyFill="1" applyBorder="1" applyAlignment="1">
      <alignment horizontal="left" vertical="top" wrapText="1"/>
    </xf>
    <xf numFmtId="0" fontId="23" fillId="0" borderId="43" xfId="0" applyFont="1" applyFill="1" applyBorder="1" applyAlignment="1">
      <alignment horizontal="center" vertical="top" wrapText="1"/>
    </xf>
    <xf numFmtId="167" fontId="17" fillId="0" borderId="10" xfId="62" applyNumberFormat="1" applyFont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3" fontId="24" fillId="0" borderId="15" xfId="0" applyNumberFormat="1" applyFont="1" applyBorder="1" applyAlignment="1">
      <alignment horizontal="right" vertical="top" wrapText="1"/>
    </xf>
    <xf numFmtId="167" fontId="34" fillId="0" borderId="95" xfId="65" applyNumberFormat="1" applyFont="1" applyBorder="1" applyAlignment="1">
      <alignment horizontal="center" vertical="center" wrapText="1"/>
      <protection/>
    </xf>
    <xf numFmtId="167" fontId="17" fillId="0" borderId="66" xfId="65" applyNumberFormat="1" applyFont="1" applyBorder="1" applyAlignment="1" applyProtection="1">
      <alignment vertical="center" wrapText="1"/>
      <protection locked="0"/>
    </xf>
    <xf numFmtId="167" fontId="17" fillId="0" borderId="68" xfId="65" applyNumberFormat="1" applyFont="1" applyBorder="1" applyAlignment="1" applyProtection="1">
      <alignment vertical="center" wrapText="1"/>
      <protection locked="0"/>
    </xf>
    <xf numFmtId="167" fontId="17" fillId="0" borderId="67" xfId="65" applyNumberFormat="1" applyFont="1" applyBorder="1" applyAlignment="1" applyProtection="1">
      <alignment vertical="center" wrapText="1"/>
      <protection locked="0"/>
    </xf>
    <xf numFmtId="167" fontId="34" fillId="0" borderId="40" xfId="65" applyNumberFormat="1" applyFont="1" applyBorder="1" applyAlignment="1">
      <alignment horizontal="centerContinuous" vertical="center"/>
      <protection/>
    </xf>
    <xf numFmtId="167" fontId="34" fillId="0" borderId="95" xfId="65" applyNumberFormat="1" applyFont="1" applyBorder="1" applyAlignment="1">
      <alignment horizontal="center" vertical="center"/>
      <protection/>
    </xf>
    <xf numFmtId="167" fontId="17" fillId="0" borderId="87" xfId="65" applyNumberFormat="1" applyFont="1" applyBorder="1" applyAlignment="1" applyProtection="1">
      <alignment vertical="center" wrapText="1"/>
      <protection locked="0"/>
    </xf>
    <xf numFmtId="167" fontId="17" fillId="0" borderId="87" xfId="65" applyNumberFormat="1" applyBorder="1" applyAlignment="1">
      <alignment vertical="center" wrapText="1"/>
      <protection/>
    </xf>
    <xf numFmtId="167" fontId="17" fillId="0" borderId="10" xfId="65" applyNumberFormat="1" applyBorder="1" applyAlignment="1">
      <alignment vertical="center" wrapText="1"/>
      <protection/>
    </xf>
    <xf numFmtId="167" fontId="17" fillId="0" borderId="10" xfId="65" applyNumberFormat="1" applyFont="1" applyBorder="1" applyAlignment="1" applyProtection="1">
      <alignment vertical="center" wrapText="1"/>
      <protection locked="0"/>
    </xf>
    <xf numFmtId="167" fontId="17" fillId="0" borderId="63" xfId="65" applyNumberFormat="1" applyFont="1" applyBorder="1" applyAlignment="1">
      <alignment vertical="center" wrapText="1"/>
      <protection/>
    </xf>
    <xf numFmtId="0" fontId="23" fillId="0" borderId="0" xfId="0" applyFont="1" applyBorder="1" applyAlignment="1">
      <alignment horizontal="center"/>
    </xf>
    <xf numFmtId="3" fontId="24" fillId="0" borderId="97" xfId="0" applyNumberFormat="1" applyFont="1" applyBorder="1" applyAlignment="1">
      <alignment horizontal="right" wrapText="1"/>
    </xf>
    <xf numFmtId="3" fontId="24" fillId="0" borderId="98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176" fontId="23" fillId="0" borderId="58" xfId="0" applyNumberFormat="1" applyFont="1" applyFill="1" applyBorder="1" applyAlignment="1">
      <alignment horizontal="right" vertical="center" wrapText="1"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27" fillId="22" borderId="90" xfId="0" applyFont="1" applyFill="1" applyBorder="1" applyAlignment="1">
      <alignment vertical="center" wrapText="1"/>
    </xf>
    <xf numFmtId="176" fontId="27" fillId="22" borderId="87" xfId="0" applyNumberFormat="1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25" fillId="0" borderId="76" xfId="58" applyFont="1" applyFill="1" applyBorder="1" applyAlignment="1" applyProtection="1">
      <alignment horizontal="center" wrapText="1"/>
      <protection/>
    </xf>
    <xf numFmtId="3" fontId="25" fillId="0" borderId="78" xfId="58" applyNumberFormat="1" applyFont="1" applyFill="1" applyBorder="1" applyAlignment="1" applyProtection="1">
      <alignment horizontal="right" wrapText="1"/>
      <protection/>
    </xf>
    <xf numFmtId="3" fontId="25" fillId="0" borderId="78" xfId="58" applyNumberFormat="1" applyFont="1" applyFill="1" applyBorder="1" applyAlignment="1" applyProtection="1">
      <alignment/>
      <protection/>
    </xf>
    <xf numFmtId="3" fontId="25" fillId="0" borderId="78" xfId="58" applyNumberFormat="1" applyFont="1" applyFill="1" applyBorder="1" applyProtection="1">
      <alignment/>
      <protection/>
    </xf>
    <xf numFmtId="3" fontId="25" fillId="0" borderId="78" xfId="58" applyNumberFormat="1" applyFont="1" applyFill="1" applyBorder="1" applyAlignment="1" applyProtection="1">
      <alignment/>
      <protection locked="0"/>
    </xf>
    <xf numFmtId="0" fontId="25" fillId="0" borderId="78" xfId="58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3" fontId="23" fillId="0" borderId="18" xfId="0" applyNumberFormat="1" applyFont="1" applyBorder="1" applyAlignment="1">
      <alignment horizontal="right" vertical="top" wrapText="1"/>
    </xf>
    <xf numFmtId="3" fontId="23" fillId="0" borderId="88" xfId="0" applyNumberFormat="1" applyFont="1" applyBorder="1" applyAlignment="1">
      <alignment horizontal="right" vertical="top" wrapText="1"/>
    </xf>
    <xf numFmtId="0" fontId="24" fillId="22" borderId="11" xfId="0" applyFont="1" applyFill="1" applyBorder="1" applyAlignment="1">
      <alignment horizontal="center" wrapText="1"/>
    </xf>
    <xf numFmtId="3" fontId="23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vertical="top" wrapText="1"/>
    </xf>
    <xf numFmtId="3" fontId="23" fillId="0" borderId="11" xfId="0" applyNumberFormat="1" applyFont="1" applyBorder="1" applyAlignment="1">
      <alignment horizontal="right" wrapText="1"/>
    </xf>
    <xf numFmtId="3" fontId="23" fillId="0" borderId="101" xfId="0" applyNumberFormat="1" applyFont="1" applyBorder="1" applyAlignment="1">
      <alignment horizontal="right" vertical="top" wrapText="1"/>
    </xf>
    <xf numFmtId="3" fontId="24" fillId="0" borderId="11" xfId="0" applyNumberFormat="1" applyFont="1" applyBorder="1" applyAlignment="1">
      <alignment horizontal="right" vertical="top" wrapText="1"/>
    </xf>
    <xf numFmtId="3" fontId="24" fillId="0" borderId="102" xfId="0" applyNumberFormat="1" applyFont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88" xfId="0" applyBorder="1" applyAlignment="1">
      <alignment/>
    </xf>
    <xf numFmtId="0" fontId="24" fillId="22" borderId="68" xfId="0" applyFont="1" applyFill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5" fillId="0" borderId="103" xfId="0" applyFont="1" applyBorder="1" applyAlignment="1">
      <alignment vertical="top" wrapText="1"/>
    </xf>
    <xf numFmtId="0" fontId="24" fillId="0" borderId="58" xfId="0" applyFont="1" applyBorder="1" applyAlignment="1">
      <alignment vertical="top" wrapText="1"/>
    </xf>
    <xf numFmtId="0" fontId="0" fillId="0" borderId="99" xfId="0" applyBorder="1" applyAlignment="1">
      <alignment horizontal="center" wrapText="1"/>
    </xf>
    <xf numFmtId="3" fontId="23" fillId="0" borderId="68" xfId="0" applyNumberFormat="1" applyFont="1" applyBorder="1" applyAlignment="1">
      <alignment horizontal="right" vertical="center" wrapText="1"/>
    </xf>
    <xf numFmtId="3" fontId="23" fillId="0" borderId="68" xfId="0" applyNumberFormat="1" applyFont="1" applyBorder="1" applyAlignment="1">
      <alignment horizontal="right" vertical="top" wrapText="1"/>
    </xf>
    <xf numFmtId="0" fontId="24" fillId="0" borderId="68" xfId="0" applyFont="1" applyBorder="1" applyAlignment="1">
      <alignment horizontal="center" wrapText="1"/>
    </xf>
    <xf numFmtId="3" fontId="23" fillId="0" borderId="69" xfId="0" applyNumberFormat="1" applyFont="1" applyBorder="1" applyAlignment="1">
      <alignment horizontal="right" vertical="center" wrapText="1"/>
    </xf>
    <xf numFmtId="3" fontId="23" fillId="0" borderId="70" xfId="0" applyNumberFormat="1" applyFont="1" applyBorder="1" applyAlignment="1">
      <alignment horizontal="right" vertical="top" wrapText="1"/>
    </xf>
    <xf numFmtId="3" fontId="24" fillId="0" borderId="104" xfId="0" applyNumberFormat="1" applyFont="1" applyBorder="1" applyAlignment="1">
      <alignment horizontal="right" wrapText="1"/>
    </xf>
    <xf numFmtId="0" fontId="25" fillId="0" borderId="105" xfId="0" applyFont="1" applyBorder="1" applyAlignment="1">
      <alignment vertical="top" wrapText="1"/>
    </xf>
    <xf numFmtId="0" fontId="24" fillId="0" borderId="65" xfId="0" applyFont="1" applyBorder="1" applyAlignment="1">
      <alignment vertical="top" wrapText="1"/>
    </xf>
    <xf numFmtId="3" fontId="24" fillId="0" borderId="18" xfId="0" applyNumberFormat="1" applyFont="1" applyBorder="1" applyAlignment="1">
      <alignment horizontal="right" vertical="top" wrapText="1"/>
    </xf>
    <xf numFmtId="3" fontId="24" fillId="0" borderId="106" xfId="0" applyNumberFormat="1" applyFont="1" applyBorder="1" applyAlignment="1">
      <alignment horizontal="right" wrapText="1"/>
    </xf>
    <xf numFmtId="3" fontId="23" fillId="0" borderId="15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top" wrapText="1"/>
    </xf>
    <xf numFmtId="0" fontId="24" fillId="22" borderId="58" xfId="0" applyFont="1" applyFill="1" applyBorder="1" applyAlignment="1">
      <alignment horizontal="center" wrapText="1"/>
    </xf>
    <xf numFmtId="0" fontId="24" fillId="22" borderId="59" xfId="0" applyFont="1" applyFill="1" applyBorder="1" applyAlignment="1">
      <alignment horizontal="center" wrapText="1"/>
    </xf>
    <xf numFmtId="0" fontId="24" fillId="22" borderId="107" xfId="0" applyFont="1" applyFill="1" applyBorder="1" applyAlignment="1">
      <alignment horizontal="center" wrapText="1"/>
    </xf>
    <xf numFmtId="0" fontId="24" fillId="0" borderId="36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4" fillId="0" borderId="108" xfId="0" applyFont="1" applyBorder="1" applyAlignment="1">
      <alignment horizontal="center" wrapText="1"/>
    </xf>
    <xf numFmtId="0" fontId="25" fillId="0" borderId="109" xfId="0" applyFont="1" applyBorder="1" applyAlignment="1">
      <alignment vertical="top" wrapText="1"/>
    </xf>
    <xf numFmtId="0" fontId="24" fillId="0" borderId="110" xfId="0" applyFont="1" applyBorder="1" applyAlignment="1">
      <alignment vertical="top" wrapText="1"/>
    </xf>
    <xf numFmtId="0" fontId="25" fillId="0" borderId="111" xfId="0" applyFont="1" applyBorder="1" applyAlignment="1">
      <alignment vertical="top" wrapText="1"/>
    </xf>
    <xf numFmtId="0" fontId="24" fillId="0" borderId="86" xfId="0" applyFont="1" applyBorder="1" applyAlignment="1">
      <alignment vertical="top" wrapText="1"/>
    </xf>
    <xf numFmtId="0" fontId="24" fillId="22" borderId="10" xfId="0" applyFont="1" applyFill="1" applyBorder="1" applyAlignment="1">
      <alignment horizontal="center" vertical="center" wrapText="1"/>
    </xf>
    <xf numFmtId="0" fontId="24" fillId="22" borderId="18" xfId="0" applyFont="1" applyFill="1" applyBorder="1" applyAlignment="1">
      <alignment horizontal="center" vertical="center" wrapText="1"/>
    </xf>
    <xf numFmtId="0" fontId="24" fillId="22" borderId="58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22" borderId="59" xfId="0" applyFont="1" applyFill="1" applyBorder="1" applyAlignment="1">
      <alignment horizontal="center" vertical="center" wrapText="1"/>
    </xf>
    <xf numFmtId="0" fontId="24" fillId="22" borderId="107" xfId="0" applyFont="1" applyFill="1" applyBorder="1" applyAlignment="1">
      <alignment horizontal="center" vertical="center" wrapText="1"/>
    </xf>
    <xf numFmtId="0" fontId="24" fillId="0" borderId="57" xfId="0" applyFont="1" applyBorder="1" applyAlignment="1">
      <alignment horizontal="center" wrapText="1"/>
    </xf>
    <xf numFmtId="0" fontId="24" fillId="22" borderId="11" xfId="0" applyFont="1" applyFill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vertical="top" wrapText="1"/>
    </xf>
    <xf numFmtId="3" fontId="24" fillId="0" borderId="112" xfId="0" applyNumberFormat="1" applyFont="1" applyBorder="1" applyAlignment="1">
      <alignment horizontal="right" wrapText="1"/>
    </xf>
    <xf numFmtId="0" fontId="24" fillId="22" borderId="18" xfId="0" applyFont="1" applyFill="1" applyBorder="1" applyAlignment="1">
      <alignment horizontal="center" wrapText="1"/>
    </xf>
    <xf numFmtId="3" fontId="23" fillId="0" borderId="18" xfId="0" applyNumberFormat="1" applyFont="1" applyBorder="1" applyAlignment="1">
      <alignment horizontal="right" vertical="center" wrapText="1"/>
    </xf>
    <xf numFmtId="3" fontId="23" fillId="0" borderId="18" xfId="0" applyNumberFormat="1" applyFont="1" applyBorder="1" applyAlignment="1">
      <alignment horizontal="right" wrapText="1"/>
    </xf>
    <xf numFmtId="3" fontId="23" fillId="0" borderId="88" xfId="0" applyNumberFormat="1" applyFont="1" applyBorder="1" applyAlignment="1">
      <alignment horizontal="right" wrapText="1"/>
    </xf>
    <xf numFmtId="3" fontId="23" fillId="0" borderId="18" xfId="0" applyNumberFormat="1" applyFont="1" applyBorder="1" applyAlignment="1">
      <alignment horizontal="right" vertical="top" wrapText="1"/>
    </xf>
    <xf numFmtId="0" fontId="24" fillId="0" borderId="10" xfId="0" applyFont="1" applyBorder="1" applyAlignment="1">
      <alignment horizontal="center" wrapText="1"/>
    </xf>
    <xf numFmtId="0" fontId="24" fillId="22" borderId="15" xfId="0" applyFont="1" applyFill="1" applyBorder="1" applyAlignment="1">
      <alignment horizontal="center" vertical="center" wrapText="1"/>
    </xf>
    <xf numFmtId="0" fontId="25" fillId="0" borderId="113" xfId="0" applyFont="1" applyBorder="1" applyAlignment="1">
      <alignment vertical="top" wrapText="1"/>
    </xf>
    <xf numFmtId="0" fontId="24" fillId="0" borderId="114" xfId="0" applyFont="1" applyBorder="1" applyAlignment="1">
      <alignment vertical="top" wrapText="1"/>
    </xf>
    <xf numFmtId="0" fontId="25" fillId="0" borderId="115" xfId="0" applyFont="1" applyBorder="1" applyAlignment="1">
      <alignment vertical="top" wrapText="1"/>
    </xf>
    <xf numFmtId="0" fontId="24" fillId="0" borderId="87" xfId="0" applyFont="1" applyBorder="1" applyAlignment="1">
      <alignment vertical="top" wrapText="1"/>
    </xf>
    <xf numFmtId="0" fontId="24" fillId="0" borderId="116" xfId="0" applyFont="1" applyBorder="1" applyAlignment="1">
      <alignment horizontal="center" vertical="center" wrapText="1"/>
    </xf>
    <xf numFmtId="0" fontId="24" fillId="0" borderId="117" xfId="0" applyFont="1" applyBorder="1" applyAlignment="1">
      <alignment horizontal="center" vertical="center" wrapText="1"/>
    </xf>
    <xf numFmtId="0" fontId="25" fillId="0" borderId="118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7" fillId="22" borderId="105" xfId="0" applyFont="1" applyFill="1" applyBorder="1" applyAlignment="1">
      <alignment horizontal="center" vertical="top" wrapText="1"/>
    </xf>
    <xf numFmtId="0" fontId="24" fillId="22" borderId="65" xfId="0" applyFont="1" applyFill="1" applyBorder="1" applyAlignment="1">
      <alignment horizontal="center" wrapText="1"/>
    </xf>
    <xf numFmtId="0" fontId="24" fillId="22" borderId="119" xfId="0" applyFont="1" applyFill="1" applyBorder="1" applyAlignment="1">
      <alignment horizontal="center" wrapText="1"/>
    </xf>
    <xf numFmtId="0" fontId="25" fillId="0" borderId="120" xfId="0" applyFont="1" applyBorder="1" applyAlignment="1">
      <alignment vertical="top" wrapText="1"/>
    </xf>
    <xf numFmtId="0" fontId="24" fillId="0" borderId="89" xfId="0" applyFont="1" applyBorder="1" applyAlignment="1">
      <alignment vertical="top" wrapText="1"/>
    </xf>
    <xf numFmtId="0" fontId="24" fillId="0" borderId="57" xfId="0" applyFont="1" applyBorder="1" applyAlignment="1">
      <alignment horizontal="center" wrapText="1"/>
    </xf>
    <xf numFmtId="0" fontId="24" fillId="0" borderId="121" xfId="0" applyFont="1" applyBorder="1" applyAlignment="1">
      <alignment horizontal="center" wrapText="1"/>
    </xf>
    <xf numFmtId="0" fontId="24" fillId="0" borderId="108" xfId="0" applyFont="1" applyBorder="1" applyAlignment="1">
      <alignment horizontal="center" wrapText="1"/>
    </xf>
    <xf numFmtId="3" fontId="24" fillId="0" borderId="68" xfId="0" applyNumberFormat="1" applyFont="1" applyBorder="1" applyAlignment="1">
      <alignment horizontal="right" vertical="top" wrapText="1"/>
    </xf>
    <xf numFmtId="3" fontId="24" fillId="0" borderId="122" xfId="0" applyNumberFormat="1" applyFont="1" applyBorder="1" applyAlignment="1">
      <alignment horizontal="right" wrapText="1"/>
    </xf>
    <xf numFmtId="3" fontId="27" fillId="0" borderId="78" xfId="58" applyNumberFormat="1" applyFont="1" applyFill="1" applyBorder="1" applyAlignment="1" applyProtection="1">
      <alignment horizontal="right" vertical="center"/>
      <protection/>
    </xf>
    <xf numFmtId="3" fontId="25" fillId="0" borderId="78" xfId="58" applyNumberFormat="1" applyFont="1" applyFill="1" applyBorder="1" applyProtection="1">
      <alignment/>
      <protection locked="0"/>
    </xf>
    <xf numFmtId="3" fontId="27" fillId="0" borderId="78" xfId="58" applyNumberFormat="1" applyFont="1" applyFill="1" applyBorder="1" applyAlignment="1" applyProtection="1">
      <alignment vertical="center"/>
      <protection locked="0"/>
    </xf>
    <xf numFmtId="3" fontId="27" fillId="0" borderId="78" xfId="58" applyNumberFormat="1" applyFont="1" applyFill="1" applyBorder="1" applyAlignment="1" applyProtection="1">
      <alignment vertical="center"/>
      <protection/>
    </xf>
    <xf numFmtId="3" fontId="27" fillId="0" borderId="78" xfId="58" applyNumberFormat="1" applyFont="1" applyFill="1" applyBorder="1" applyProtection="1">
      <alignment/>
      <protection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 horizontal="right" wrapText="1"/>
    </xf>
    <xf numFmtId="0" fontId="23" fillId="0" borderId="10" xfId="58" applyFont="1" applyFill="1" applyBorder="1" applyProtection="1">
      <alignment/>
      <protection/>
    </xf>
    <xf numFmtId="167" fontId="23" fillId="0" borderId="18" xfId="62" applyNumberFormat="1" applyFont="1" applyBorder="1" applyAlignment="1" applyProtection="1">
      <alignment horizontal="center" vertical="center" wrapText="1"/>
      <protection locked="0"/>
    </xf>
    <xf numFmtId="167" fontId="23" fillId="0" borderId="88" xfId="62" applyNumberFormat="1" applyFont="1" applyBorder="1" applyAlignment="1" applyProtection="1">
      <alignment horizontal="center" vertical="center" wrapText="1"/>
      <protection locked="0"/>
    </xf>
    <xf numFmtId="167" fontId="23" fillId="0" borderId="10" xfId="62" applyNumberFormat="1" applyFont="1" applyBorder="1" applyAlignment="1" applyProtection="1">
      <alignment horizontal="center" vertical="center" wrapText="1"/>
      <protection locked="0"/>
    </xf>
    <xf numFmtId="167" fontId="23" fillId="0" borderId="18" xfId="63" applyNumberFormat="1" applyFont="1" applyBorder="1" applyAlignment="1" applyProtection="1">
      <alignment horizontal="center" vertical="center" wrapText="1"/>
      <protection locked="0"/>
    </xf>
    <xf numFmtId="167" fontId="23" fillId="0" borderId="88" xfId="63" applyNumberFormat="1" applyFont="1" applyBorder="1" applyAlignment="1" applyProtection="1">
      <alignment horizontal="center" vertical="center" wrapText="1"/>
      <protection locked="0"/>
    </xf>
    <xf numFmtId="167" fontId="23" fillId="0" borderId="123" xfId="63" applyNumberFormat="1" applyFont="1" applyBorder="1" applyAlignment="1" applyProtection="1">
      <alignment horizontal="center" vertical="center" wrapText="1"/>
      <protection/>
    </xf>
    <xf numFmtId="167" fontId="24" fillId="22" borderId="0" xfId="63" applyNumberFormat="1" applyFont="1" applyFill="1" applyBorder="1" applyAlignment="1">
      <alignment horizontal="center" vertical="center" wrapText="1"/>
      <protection/>
    </xf>
    <xf numFmtId="167" fontId="23" fillId="0" borderId="0" xfId="63" applyNumberFormat="1" applyFont="1" applyBorder="1" applyAlignment="1" applyProtection="1">
      <alignment horizontal="right" vertical="center" wrapText="1"/>
      <protection locked="0"/>
    </xf>
    <xf numFmtId="167" fontId="23" fillId="0" borderId="0" xfId="63" applyNumberFormat="1" applyFont="1" applyBorder="1" applyAlignment="1" applyProtection="1">
      <alignment horizontal="center" vertical="center" wrapText="1"/>
      <protection locked="0"/>
    </xf>
    <xf numFmtId="1" fontId="24" fillId="0" borderId="0" xfId="63" applyNumberFormat="1" applyFont="1" applyBorder="1" applyAlignment="1">
      <alignment vertical="center" wrapText="1"/>
      <protection/>
    </xf>
    <xf numFmtId="167" fontId="23" fillId="0" borderId="0" xfId="63" applyNumberFormat="1" applyFont="1" applyBorder="1" applyAlignment="1" applyProtection="1">
      <alignment horizontal="center" vertical="center" wrapText="1"/>
      <protection/>
    </xf>
    <xf numFmtId="0" fontId="26" fillId="0" borderId="43" xfId="0" applyFont="1" applyBorder="1" applyAlignment="1">
      <alignment horizontal="center" vertical="top" wrapText="1"/>
    </xf>
    <xf numFmtId="0" fontId="23" fillId="0" borderId="43" xfId="0" applyFont="1" applyBorder="1" applyAlignment="1">
      <alignment horizontal="right" vertical="center" wrapText="1"/>
    </xf>
    <xf numFmtId="0" fontId="23" fillId="0" borderId="43" xfId="0" applyFont="1" applyBorder="1" applyAlignment="1">
      <alignment horizontal="center" vertical="top" wrapText="1"/>
    </xf>
    <xf numFmtId="0" fontId="23" fillId="0" borderId="43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62" xfId="0" applyFont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left" vertical="center" wrapText="1"/>
    </xf>
    <xf numFmtId="3" fontId="23" fillId="0" borderId="55" xfId="0" applyNumberFormat="1" applyFont="1" applyFill="1" applyBorder="1" applyAlignment="1">
      <alignment horizontal="right" vertical="center" wrapText="1"/>
    </xf>
    <xf numFmtId="3" fontId="23" fillId="0" borderId="55" xfId="0" applyNumberFormat="1" applyFont="1" applyFill="1" applyBorder="1" applyAlignment="1">
      <alignment horizontal="right" vertical="center"/>
    </xf>
    <xf numFmtId="10" fontId="23" fillId="0" borderId="95" xfId="0" applyNumberFormat="1" applyFont="1" applyFill="1" applyBorder="1" applyAlignment="1">
      <alignment horizontal="center" vertical="center" wrapText="1"/>
    </xf>
    <xf numFmtId="3" fontId="24" fillId="0" borderId="15" xfId="0" applyNumberFormat="1" applyFont="1" applyBorder="1" applyAlignment="1">
      <alignment/>
    </xf>
    <xf numFmtId="3" fontId="24" fillId="22" borderId="15" xfId="0" applyNumberFormat="1" applyFont="1" applyFill="1" applyBorder="1" applyAlignment="1">
      <alignment horizontal="right" wrapText="1"/>
    </xf>
    <xf numFmtId="0" fontId="0" fillId="0" borderId="98" xfId="0" applyBorder="1" applyAlignment="1">
      <alignment/>
    </xf>
    <xf numFmtId="0" fontId="23" fillId="0" borderId="118" xfId="0" applyFont="1" applyBorder="1" applyAlignment="1">
      <alignment/>
    </xf>
    <xf numFmtId="0" fontId="23" fillId="0" borderId="21" xfId="0" applyFont="1" applyBorder="1" applyAlignment="1">
      <alignment/>
    </xf>
    <xf numFmtId="0" fontId="24" fillId="22" borderId="27" xfId="0" applyFont="1" applyFill="1" applyBorder="1" applyAlignment="1">
      <alignment horizontal="center" vertical="top" wrapText="1"/>
    </xf>
    <xf numFmtId="0" fontId="24" fillId="22" borderId="28" xfId="0" applyFont="1" applyFill="1" applyBorder="1" applyAlignment="1">
      <alignment horizontal="center" vertical="top" wrapText="1"/>
    </xf>
    <xf numFmtId="0" fontId="24" fillId="26" borderId="28" xfId="0" applyFont="1" applyFill="1" applyBorder="1" applyAlignment="1">
      <alignment horizontal="center" wrapText="1"/>
    </xf>
    <xf numFmtId="0" fontId="52" fillId="22" borderId="117" xfId="0" applyFont="1" applyFill="1" applyBorder="1" applyAlignment="1">
      <alignment horizontal="center" wrapText="1"/>
    </xf>
    <xf numFmtId="0" fontId="27" fillId="22" borderId="99" xfId="0" applyFont="1" applyFill="1" applyBorder="1" applyAlignment="1">
      <alignment horizontal="center" vertical="top" wrapText="1"/>
    </xf>
    <xf numFmtId="0" fontId="23" fillId="0" borderId="10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wrapText="1"/>
    </xf>
    <xf numFmtId="0" fontId="23" fillId="0" borderId="18" xfId="0" applyFont="1" applyBorder="1" applyAlignment="1">
      <alignment horizontal="center" wrapText="1"/>
    </xf>
    <xf numFmtId="0" fontId="23" fillId="0" borderId="106" xfId="0" applyFont="1" applyBorder="1" applyAlignment="1">
      <alignment wrapText="1"/>
    </xf>
    <xf numFmtId="0" fontId="24" fillId="22" borderId="107" xfId="0" applyFont="1" applyFill="1" applyBorder="1" applyAlignment="1">
      <alignment horizont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23" fillId="0" borderId="35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23" fillId="0" borderId="12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4" fillId="0" borderId="11" xfId="58" applyFont="1" applyFill="1" applyBorder="1" applyAlignment="1" applyProtection="1">
      <alignment horizontal="left" vertical="center"/>
      <protection/>
    </xf>
    <xf numFmtId="0" fontId="24" fillId="0" borderId="125" xfId="58" applyFont="1" applyFill="1" applyBorder="1" applyAlignment="1" applyProtection="1">
      <alignment horizontal="left" vertical="center"/>
      <protection/>
    </xf>
    <xf numFmtId="0" fontId="0" fillId="0" borderId="126" xfId="0" applyBorder="1" applyAlignment="1">
      <alignment horizontal="center" wrapText="1"/>
    </xf>
    <xf numFmtId="0" fontId="0" fillId="0" borderId="127" xfId="0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0" fontId="0" fillId="0" borderId="117" xfId="0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4" fillId="0" borderId="116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4" fillId="0" borderId="48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4" fillId="0" borderId="128" xfId="0" applyFont="1" applyBorder="1" applyAlignment="1">
      <alignment horizontal="center" wrapText="1"/>
    </xf>
    <xf numFmtId="0" fontId="24" fillId="0" borderId="126" xfId="0" applyFont="1" applyBorder="1" applyAlignment="1">
      <alignment horizontal="center" wrapText="1"/>
    </xf>
    <xf numFmtId="0" fontId="23" fillId="0" borderId="129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7" fillId="0" borderId="11" xfId="58" applyFont="1" applyFill="1" applyBorder="1" applyAlignment="1" applyProtection="1">
      <alignment/>
      <protection/>
    </xf>
    <xf numFmtId="0" fontId="27" fillId="0" borderId="18" xfId="58" applyFont="1" applyFill="1" applyBorder="1" applyAlignment="1" applyProtection="1">
      <alignment/>
      <protection/>
    </xf>
    <xf numFmtId="0" fontId="27" fillId="0" borderId="11" xfId="58" applyFont="1" applyFill="1" applyBorder="1" applyAlignment="1" applyProtection="1">
      <alignment horizontal="left" vertical="center"/>
      <protection/>
    </xf>
    <xf numFmtId="0" fontId="27" fillId="0" borderId="125" xfId="58" applyFont="1" applyFill="1" applyBorder="1" applyAlignment="1" applyProtection="1">
      <alignment horizontal="left" vertical="center"/>
      <protection/>
    </xf>
    <xf numFmtId="0" fontId="25" fillId="0" borderId="11" xfId="58" applyFont="1" applyFill="1" applyBorder="1" applyAlignment="1" applyProtection="1">
      <alignment/>
      <protection/>
    </xf>
    <xf numFmtId="0" fontId="25" fillId="0" borderId="18" xfId="58" applyFont="1" applyFill="1" applyBorder="1" applyAlignment="1" applyProtection="1">
      <alignment/>
      <protection/>
    </xf>
    <xf numFmtId="0" fontId="27" fillId="0" borderId="18" xfId="58" applyFont="1" applyFill="1" applyBorder="1" applyAlignment="1" applyProtection="1">
      <alignment horizontal="left" vertical="center"/>
      <protection/>
    </xf>
    <xf numFmtId="0" fontId="23" fillId="0" borderId="12" xfId="0" applyFont="1" applyBorder="1" applyAlignment="1">
      <alignment horizontal="center" vertical="top" wrapText="1"/>
    </xf>
    <xf numFmtId="0" fontId="23" fillId="0" borderId="118" xfId="0" applyFont="1" applyBorder="1" applyAlignment="1">
      <alignment horizontal="center" vertical="top" wrapText="1"/>
    </xf>
    <xf numFmtId="0" fontId="23" fillId="0" borderId="34" xfId="0" applyFont="1" applyBorder="1" applyAlignment="1">
      <alignment horizontal="center" vertical="top" wrapText="1"/>
    </xf>
    <xf numFmtId="0" fontId="23" fillId="0" borderId="93" xfId="0" applyFont="1" applyBorder="1" applyAlignment="1">
      <alignment horizontal="center" vertical="center" wrapText="1"/>
    </xf>
    <xf numFmtId="0" fontId="23" fillId="0" borderId="94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01" xfId="0" applyFont="1" applyBorder="1" applyAlignment="1">
      <alignment horizontal="center" wrapText="1"/>
    </xf>
    <xf numFmtId="0" fontId="24" fillId="0" borderId="88" xfId="0" applyFont="1" applyBorder="1" applyAlignment="1">
      <alignment horizontal="center" wrapText="1"/>
    </xf>
    <xf numFmtId="0" fontId="0" fillId="0" borderId="88" xfId="0" applyBorder="1" applyAlignment="1">
      <alignment horizontal="center" wrapText="1"/>
    </xf>
    <xf numFmtId="0" fontId="23" fillId="0" borderId="44" xfId="0" applyFont="1" applyBorder="1" applyAlignment="1">
      <alignment horizontal="center" vertical="center" wrapText="1"/>
    </xf>
    <xf numFmtId="0" fontId="24" fillId="0" borderId="101" xfId="0" applyFont="1" applyBorder="1" applyAlignment="1">
      <alignment horizontal="center" wrapText="1"/>
    </xf>
    <xf numFmtId="0" fontId="0" fillId="0" borderId="130" xfId="0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1" xfId="0" applyFont="1" applyBorder="1" applyAlignment="1">
      <alignment horizontal="center" vertical="center" wrapText="1"/>
    </xf>
    <xf numFmtId="0" fontId="23" fillId="0" borderId="105" xfId="0" applyFont="1" applyBorder="1" applyAlignment="1">
      <alignment horizontal="center" vertical="center" wrapText="1"/>
    </xf>
    <xf numFmtId="0" fontId="23" fillId="0" borderId="10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32" xfId="0" applyBorder="1" applyAlignment="1">
      <alignment/>
    </xf>
    <xf numFmtId="0" fontId="23" fillId="0" borderId="133" xfId="0" applyFont="1" applyBorder="1" applyAlignment="1">
      <alignment horizontal="center" vertical="center" wrapText="1"/>
    </xf>
    <xf numFmtId="0" fontId="23" fillId="0" borderId="134" xfId="0" applyFont="1" applyBorder="1" applyAlignment="1">
      <alignment horizontal="center" vertical="center" wrapText="1"/>
    </xf>
    <xf numFmtId="0" fontId="23" fillId="0" borderId="11" xfId="58" applyFont="1" applyFill="1" applyBorder="1" applyAlignment="1" applyProtection="1">
      <alignment/>
      <protection/>
    </xf>
    <xf numFmtId="0" fontId="23" fillId="0" borderId="18" xfId="58" applyFont="1" applyFill="1" applyBorder="1" applyAlignment="1" applyProtection="1">
      <alignment/>
      <protection/>
    </xf>
    <xf numFmtId="0" fontId="25" fillId="0" borderId="0" xfId="58" applyFont="1" applyFill="1" applyAlignment="1" applyProtection="1">
      <alignment horizontal="left" vertical="center" wrapText="1"/>
      <protection/>
    </xf>
    <xf numFmtId="0" fontId="24" fillId="0" borderId="18" xfId="58" applyFont="1" applyFill="1" applyBorder="1" applyAlignment="1" applyProtection="1">
      <alignment horizontal="left" vertical="center"/>
      <protection/>
    </xf>
    <xf numFmtId="0" fontId="24" fillId="0" borderId="11" xfId="58" applyFont="1" applyFill="1" applyBorder="1" applyAlignment="1" applyProtection="1">
      <alignment/>
      <protection/>
    </xf>
    <xf numFmtId="0" fontId="24" fillId="0" borderId="18" xfId="58" applyFont="1" applyFill="1" applyBorder="1" applyAlignment="1" applyProtection="1">
      <alignment/>
      <protection/>
    </xf>
    <xf numFmtId="0" fontId="23" fillId="0" borderId="134" xfId="0" applyFont="1" applyBorder="1" applyAlignment="1">
      <alignment horizontal="center" vertical="top" wrapText="1"/>
    </xf>
    <xf numFmtId="0" fontId="23" fillId="0" borderId="135" xfId="0" applyFont="1" applyBorder="1" applyAlignment="1">
      <alignment horizontal="center" vertical="top" wrapText="1"/>
    </xf>
    <xf numFmtId="0" fontId="23" fillId="0" borderId="133" xfId="0" applyFont="1" applyBorder="1" applyAlignment="1">
      <alignment horizontal="center" vertical="top" wrapText="1"/>
    </xf>
    <xf numFmtId="0" fontId="39" fillId="22" borderId="136" xfId="0" applyFont="1" applyFill="1" applyBorder="1" applyAlignment="1">
      <alignment horizontal="center" vertical="top" wrapText="1"/>
    </xf>
    <xf numFmtId="0" fontId="39" fillId="22" borderId="41" xfId="0" applyFont="1" applyFill="1" applyBorder="1" applyAlignment="1">
      <alignment horizontal="center" vertical="top" wrapText="1"/>
    </xf>
    <xf numFmtId="0" fontId="23" fillId="0" borderId="129" xfId="0" applyFont="1" applyBorder="1" applyAlignment="1">
      <alignment horizontal="center" vertical="top" wrapText="1"/>
    </xf>
    <xf numFmtId="0" fontId="27" fillId="22" borderId="137" xfId="0" applyFont="1" applyFill="1" applyBorder="1" applyAlignment="1">
      <alignment horizontal="center" vertical="top" wrapText="1"/>
    </xf>
    <xf numFmtId="0" fontId="27" fillId="22" borderId="52" xfId="0" applyFont="1" applyFill="1" applyBorder="1" applyAlignment="1">
      <alignment horizontal="center" vertical="top" wrapText="1"/>
    </xf>
    <xf numFmtId="0" fontId="41" fillId="7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42" fillId="0" borderId="0" xfId="0" applyFont="1" applyFill="1" applyAlignment="1">
      <alignment horizontal="left" wrapText="1"/>
    </xf>
    <xf numFmtId="0" fontId="41" fillId="7" borderId="63" xfId="0" applyFont="1" applyFill="1" applyBorder="1" applyAlignment="1">
      <alignment horizontal="center" vertical="center" wrapText="1"/>
    </xf>
    <xf numFmtId="0" fontId="41" fillId="7" borderId="36" xfId="0" applyFont="1" applyFill="1" applyBorder="1" applyAlignment="1">
      <alignment horizontal="center" vertical="center" wrapText="1"/>
    </xf>
    <xf numFmtId="0" fontId="41" fillId="7" borderId="6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0" fillId="7" borderId="36" xfId="0" applyFont="1" applyFill="1" applyBorder="1" applyAlignment="1">
      <alignment horizontal="center" vertical="center" wrapText="1"/>
    </xf>
    <xf numFmtId="0" fontId="40" fillId="7" borderId="63" xfId="0" applyFont="1" applyFill="1" applyBorder="1" applyAlignment="1">
      <alignment horizontal="center" vertical="center" wrapText="1"/>
    </xf>
    <xf numFmtId="10" fontId="23" fillId="0" borderId="138" xfId="0" applyNumberFormat="1" applyFont="1" applyFill="1" applyBorder="1" applyAlignment="1">
      <alignment horizontal="center" vertical="center" wrapText="1"/>
    </xf>
    <xf numFmtId="10" fontId="23" fillId="0" borderId="66" xfId="0" applyNumberFormat="1" applyFont="1" applyFill="1" applyBorder="1" applyAlignment="1">
      <alignment horizontal="center" vertical="center" wrapText="1"/>
    </xf>
    <xf numFmtId="0" fontId="23" fillId="0" borderId="139" xfId="0" applyFont="1" applyBorder="1" applyAlignment="1">
      <alignment horizontal="center" vertical="center" wrapText="1"/>
    </xf>
    <xf numFmtId="0" fontId="23" fillId="0" borderId="1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141" xfId="0" applyFont="1" applyBorder="1" applyAlignment="1">
      <alignment horizontal="right"/>
    </xf>
    <xf numFmtId="0" fontId="24" fillId="22" borderId="46" xfId="0" applyFont="1" applyFill="1" applyBorder="1" applyAlignment="1">
      <alignment horizontal="center" vertical="top" wrapText="1"/>
    </xf>
    <xf numFmtId="0" fontId="24" fillId="22" borderId="52" xfId="0" applyFont="1" applyFill="1" applyBorder="1" applyAlignment="1">
      <alignment horizontal="center" vertical="top" wrapText="1"/>
    </xf>
    <xf numFmtId="0" fontId="23" fillId="0" borderId="82" xfId="0" applyFont="1" applyBorder="1" applyAlignment="1">
      <alignment horizontal="center" vertical="center" wrapText="1"/>
    </xf>
    <xf numFmtId="0" fontId="59" fillId="0" borderId="86" xfId="56" applyFont="1" applyBorder="1" applyAlignment="1">
      <alignment horizontal="left"/>
      <protection/>
    </xf>
    <xf numFmtId="0" fontId="59" fillId="0" borderId="87" xfId="56" applyFont="1" applyBorder="1" applyAlignment="1">
      <alignment horizontal="left"/>
      <protection/>
    </xf>
    <xf numFmtId="0" fontId="59" fillId="0" borderId="62" xfId="56" applyFont="1" applyBorder="1" applyAlignment="1">
      <alignment horizontal="left"/>
      <protection/>
    </xf>
    <xf numFmtId="0" fontId="59" fillId="0" borderId="55" xfId="56" applyFont="1" applyBorder="1" applyAlignment="1">
      <alignment horizontal="left"/>
      <protection/>
    </xf>
    <xf numFmtId="0" fontId="59" fillId="0" borderId="142" xfId="56" applyFont="1" applyBorder="1" applyAlignment="1">
      <alignment horizontal="center"/>
      <protection/>
    </xf>
    <xf numFmtId="0" fontId="59" fillId="0" borderId="121" xfId="56" applyFont="1" applyBorder="1" applyAlignment="1">
      <alignment horizontal="center"/>
      <protection/>
    </xf>
    <xf numFmtId="0" fontId="59" fillId="0" borderId="89" xfId="56" applyFont="1" applyBorder="1" applyAlignment="1">
      <alignment horizontal="center"/>
      <protection/>
    </xf>
    <xf numFmtId="0" fontId="59" fillId="0" borderId="17" xfId="56" applyFont="1" applyBorder="1" applyAlignment="1">
      <alignment horizontal="left"/>
      <protection/>
    </xf>
    <xf numFmtId="0" fontId="59" fillId="0" borderId="10" xfId="56" applyFont="1" applyBorder="1" applyAlignment="1">
      <alignment horizontal="left"/>
      <protection/>
    </xf>
    <xf numFmtId="0" fontId="59" fillId="0" borderId="62" xfId="56" applyFont="1" applyBorder="1" applyAlignment="1">
      <alignment horizontal="left" vertical="center"/>
      <protection/>
    </xf>
    <xf numFmtId="0" fontId="59" fillId="0" borderId="55" xfId="56" applyFont="1" applyBorder="1" applyAlignment="1">
      <alignment horizontal="left" vertical="center"/>
      <protection/>
    </xf>
    <xf numFmtId="0" fontId="59" fillId="0" borderId="56" xfId="56" applyFont="1" applyBorder="1" applyAlignment="1">
      <alignment horizontal="left" vertical="center"/>
      <protection/>
    </xf>
    <xf numFmtId="0" fontId="59" fillId="0" borderId="36" xfId="56" applyFont="1" applyBorder="1" applyAlignment="1">
      <alignment horizontal="left" vertical="center"/>
      <protection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right"/>
    </xf>
    <xf numFmtId="3" fontId="52" fillId="0" borderId="15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69" xfId="0" applyNumberFormat="1" applyFont="1" applyBorder="1" applyAlignment="1">
      <alignment horizontal="right"/>
    </xf>
    <xf numFmtId="3" fontId="52" fillId="0" borderId="72" xfId="0" applyNumberFormat="1" applyFont="1" applyBorder="1" applyAlignment="1">
      <alignment horizontal="right"/>
    </xf>
    <xf numFmtId="3" fontId="52" fillId="0" borderId="143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167" fontId="31" fillId="0" borderId="0" xfId="64" applyNumberFormat="1" applyFont="1" applyAlignment="1">
      <alignment horizontal="center" vertical="center" wrapText="1"/>
      <protection/>
    </xf>
    <xf numFmtId="0" fontId="17" fillId="0" borderId="0" xfId="66" applyFont="1" applyAlignment="1">
      <alignment horizontal="center" vertical="center" wrapText="1"/>
      <protection/>
    </xf>
    <xf numFmtId="0" fontId="17" fillId="0" borderId="0" xfId="66" applyAlignment="1">
      <alignment horizontal="center" vertical="center" wrapText="1"/>
      <protection/>
    </xf>
    <xf numFmtId="0" fontId="52" fillId="22" borderId="27" xfId="0" applyFont="1" applyFill="1" applyBorder="1" applyAlignment="1">
      <alignment horizontal="center" vertical="center"/>
    </xf>
    <xf numFmtId="0" fontId="52" fillId="22" borderId="12" xfId="0" applyFont="1" applyFill="1" applyBorder="1" applyAlignment="1">
      <alignment horizontal="center" vertical="center"/>
    </xf>
    <xf numFmtId="0" fontId="52" fillId="22" borderId="28" xfId="0" applyFont="1" applyFill="1" applyBorder="1" applyAlignment="1">
      <alignment horizontal="center" vertical="center"/>
    </xf>
    <xf numFmtId="0" fontId="52" fillId="22" borderId="10" xfId="0" applyFont="1" applyFill="1" applyBorder="1" applyAlignment="1">
      <alignment horizontal="center" vertical="center"/>
    </xf>
    <xf numFmtId="0" fontId="52" fillId="22" borderId="117" xfId="0" applyFont="1" applyFill="1" applyBorder="1" applyAlignment="1">
      <alignment horizontal="center" vertical="center"/>
    </xf>
    <xf numFmtId="0" fontId="52" fillId="22" borderId="15" xfId="0" applyFont="1" applyFill="1" applyBorder="1" applyAlignment="1">
      <alignment horizontal="center" vertical="center"/>
    </xf>
    <xf numFmtId="167" fontId="33" fillId="0" borderId="46" xfId="65" applyNumberFormat="1" applyFont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/>
    </xf>
    <xf numFmtId="167" fontId="17" fillId="0" borderId="0" xfId="65" applyNumberFormat="1" applyFont="1" applyAlignment="1">
      <alignment horizontal="center" vertical="center" wrapText="1"/>
      <protection/>
    </xf>
    <xf numFmtId="167" fontId="17" fillId="0" borderId="0" xfId="65" applyNumberFormat="1" applyAlignment="1">
      <alignment horizontal="center" vertical="center" wrapText="1"/>
      <protection/>
    </xf>
    <xf numFmtId="0" fontId="24" fillId="22" borderId="92" xfId="0" applyFont="1" applyFill="1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0" fontId="24" fillId="22" borderId="86" xfId="0" applyFont="1" applyFill="1" applyBorder="1" applyAlignment="1">
      <alignment horizontal="center" vertical="top" wrapText="1"/>
    </xf>
    <xf numFmtId="0" fontId="24" fillId="22" borderId="1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6" fillId="0" borderId="17" xfId="0" applyFont="1" applyBorder="1" applyAlignment="1">
      <alignment horizontal="center" vertical="top" wrapText="1"/>
    </xf>
    <xf numFmtId="0" fontId="26" fillId="0" borderId="68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68" xfId="0" applyFont="1" applyBorder="1" applyAlignment="1">
      <alignment horizontal="center" vertical="top" wrapText="1"/>
    </xf>
    <xf numFmtId="0" fontId="55" fillId="0" borderId="0" xfId="67" applyFont="1" applyAlignment="1" applyProtection="1">
      <alignment horizontal="center"/>
      <protection/>
    </xf>
    <xf numFmtId="0" fontId="17" fillId="0" borderId="144" xfId="67" applyFont="1" applyBorder="1" applyAlignment="1" applyProtection="1">
      <alignment horizontal="center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5" xfId="56"/>
    <cellStyle name="Normál 2" xfId="57"/>
    <cellStyle name="Normál 2 2" xfId="58"/>
    <cellStyle name="Normál 2_Marcali Városi Önkormányzat Bevételei" xfId="59"/>
    <cellStyle name="Normál 3" xfId="60"/>
    <cellStyle name="Normál 4" xfId="61"/>
    <cellStyle name="Normál_1.a melléklet 7-2005 (II.18) rendelet" xfId="62"/>
    <cellStyle name="Normál_1.b melléklet 7-2005 (II.18) rendelet" xfId="63"/>
    <cellStyle name="Normál_11. sz. melléklet Hitelek 7-2005 (II.18) rendelet" xfId="64"/>
    <cellStyle name="Normál_12. sz. melléklet Többéves kihatás 7-2005 (II.18) rendelet" xfId="65"/>
    <cellStyle name="Normál_13. sz. melléklet Adott támogatás 7-2005 (II.18.) rendelet" xfId="66"/>
    <cellStyle name="Normál_SEGED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ppne\Local%20Settings\Temporary%20Internet%20Files\OLKA3\Int&#233;zm&#233;nyek%20II\Int&#233;zm&#233;nyi%20bev&#233;telek%20kiad&#225;sok%20&#246;sszesen%202011%20&#233;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Intézményi bevételek"/>
      <sheetName val="4. Intézményi kiadások"/>
      <sheetName val="NoszlopyBevételek"/>
      <sheetName val="NoszlopyKiadások"/>
      <sheetName val="KultúraBevételek"/>
      <sheetName val="KultúraKiadások"/>
      <sheetName val="GameszBevételek"/>
      <sheetName val="GameszKiadások"/>
      <sheetName val="KórházBevételek"/>
      <sheetName val="KórházKiadások"/>
      <sheetName val="Tűzoltóság Bevétel"/>
      <sheetName val="Tűzoltóság Kiadások"/>
      <sheetName val="Dél-Balaton Bevételek"/>
      <sheetName val="Dél-Balaton Kiadások"/>
      <sheetName val="Szakképző Bevételek"/>
      <sheetName val="Szakképző Kiadások"/>
      <sheetName val="Szőcsény Bevételek"/>
      <sheetName val="Szőcsény Kiadások"/>
    </sheetNames>
    <sheetDataSet>
      <sheetData sheetId="3">
        <row r="8">
          <cell r="G8">
            <v>4340</v>
          </cell>
        </row>
        <row r="9">
          <cell r="C9">
            <v>26718</v>
          </cell>
          <cell r="D9">
            <v>7124</v>
          </cell>
          <cell r="G9">
            <v>100</v>
          </cell>
        </row>
        <row r="10">
          <cell r="C10">
            <v>13785</v>
          </cell>
          <cell r="D10">
            <v>3653</v>
          </cell>
          <cell r="G10">
            <v>340</v>
          </cell>
        </row>
        <row r="11">
          <cell r="G11">
            <v>2004</v>
          </cell>
        </row>
        <row r="12">
          <cell r="C12">
            <v>47281</v>
          </cell>
          <cell r="D12">
            <v>12099</v>
          </cell>
          <cell r="G12">
            <v>0</v>
          </cell>
        </row>
        <row r="13">
          <cell r="C13">
            <v>122308</v>
          </cell>
          <cell r="D13">
            <v>32684</v>
          </cell>
          <cell r="G13">
            <v>0</v>
          </cell>
        </row>
        <row r="14">
          <cell r="C14">
            <v>6266</v>
          </cell>
          <cell r="D14">
            <v>1682</v>
          </cell>
          <cell r="F14">
            <v>286</v>
          </cell>
          <cell r="G14">
            <v>0</v>
          </cell>
        </row>
        <row r="36">
          <cell r="C36">
            <v>1000</v>
          </cell>
        </row>
        <row r="37">
          <cell r="C37">
            <v>726</v>
          </cell>
        </row>
      </sheetData>
      <sheetData sheetId="5">
        <row r="18">
          <cell r="C18">
            <v>20856</v>
          </cell>
          <cell r="D18">
            <v>5507</v>
          </cell>
          <cell r="F18">
            <v>34323</v>
          </cell>
        </row>
        <row r="19">
          <cell r="C19">
            <v>7480</v>
          </cell>
          <cell r="D19">
            <v>1954</v>
          </cell>
        </row>
        <row r="20">
          <cell r="C20">
            <v>15135</v>
          </cell>
          <cell r="D20">
            <v>3952</v>
          </cell>
          <cell r="F20">
            <v>15529</v>
          </cell>
        </row>
        <row r="21">
          <cell r="C21">
            <v>8343</v>
          </cell>
          <cell r="D21">
            <v>2138</v>
          </cell>
          <cell r="F21">
            <v>3782</v>
          </cell>
        </row>
      </sheetData>
      <sheetData sheetId="7">
        <row r="17">
          <cell r="C17">
            <v>34917</v>
          </cell>
          <cell r="D17">
            <v>8304</v>
          </cell>
          <cell r="F17">
            <v>75376</v>
          </cell>
        </row>
      </sheetData>
      <sheetData sheetId="8">
        <row r="54">
          <cell r="D54">
            <v>1241</v>
          </cell>
          <cell r="F54">
            <v>1548974</v>
          </cell>
        </row>
      </sheetData>
      <sheetData sheetId="9">
        <row r="27">
          <cell r="C27">
            <v>668221</v>
          </cell>
          <cell r="D27">
            <v>182930</v>
          </cell>
          <cell r="F27">
            <v>696582</v>
          </cell>
        </row>
        <row r="55">
          <cell r="D55">
            <v>1241</v>
          </cell>
        </row>
      </sheetData>
      <sheetData sheetId="11">
        <row r="22">
          <cell r="C22">
            <v>182809</v>
          </cell>
          <cell r="D22">
            <v>44981</v>
          </cell>
          <cell r="F22">
            <v>31469</v>
          </cell>
        </row>
        <row r="50">
          <cell r="C50">
            <v>400</v>
          </cell>
        </row>
      </sheetData>
      <sheetData sheetId="13">
        <row r="24">
          <cell r="C24">
            <v>4512</v>
          </cell>
          <cell r="D24">
            <v>980</v>
          </cell>
          <cell r="F24">
            <v>3225</v>
          </cell>
        </row>
        <row r="52">
          <cell r="C52">
            <v>335525</v>
          </cell>
        </row>
      </sheetData>
      <sheetData sheetId="15">
        <row r="15">
          <cell r="C15">
            <v>81880</v>
          </cell>
          <cell r="D15">
            <v>21902</v>
          </cell>
          <cell r="F15">
            <v>21955</v>
          </cell>
          <cell r="G15">
            <v>150</v>
          </cell>
          <cell r="H15">
            <v>0</v>
          </cell>
          <cell r="I15">
            <v>0</v>
          </cell>
        </row>
        <row r="43">
          <cell r="C43">
            <v>8500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120" zoomScaleNormal="120" zoomScalePageLayoutView="0" workbookViewId="0" topLeftCell="A46">
      <selection activeCell="D66" sqref="D66"/>
    </sheetView>
  </sheetViews>
  <sheetFormatPr defaultColWidth="8.00390625" defaultRowHeight="12.75"/>
  <cols>
    <col min="1" max="1" width="10.28125" style="473" customWidth="1"/>
    <col min="2" max="2" width="78.421875" style="473" customWidth="1"/>
    <col min="3" max="4" width="11.57421875" style="473" customWidth="1"/>
    <col min="5" max="5" width="8.00390625" style="473" customWidth="1"/>
    <col min="6" max="6" width="11.421875" style="473" customWidth="1"/>
    <col min="7" max="7" width="13.8515625" style="473" customWidth="1"/>
    <col min="8" max="8" width="11.421875" style="473" customWidth="1"/>
    <col min="9" max="16384" width="8.00390625" style="473" customWidth="1"/>
  </cols>
  <sheetData>
    <row r="1" spans="1:8" s="472" customFormat="1" ht="48" thickTop="1">
      <c r="A1" s="469" t="s">
        <v>0</v>
      </c>
      <c r="B1" s="470" t="s">
        <v>1</v>
      </c>
      <c r="C1" s="471" t="s">
        <v>576</v>
      </c>
      <c r="D1" s="530" t="s">
        <v>565</v>
      </c>
      <c r="F1" s="473"/>
      <c r="G1" s="473"/>
      <c r="H1" s="473"/>
    </row>
    <row r="2" spans="1:8" s="472" customFormat="1" ht="15.75">
      <c r="A2" s="474" t="s">
        <v>2</v>
      </c>
      <c r="B2" s="475" t="s">
        <v>3</v>
      </c>
      <c r="C2" s="476">
        <f>C3+C4</f>
        <v>1672947</v>
      </c>
      <c r="D2" s="531">
        <f>D3+D4</f>
        <v>1672947</v>
      </c>
      <c r="F2" s="473"/>
      <c r="G2" s="473"/>
      <c r="H2" s="473"/>
    </row>
    <row r="3" spans="1:4" ht="15.75">
      <c r="A3" s="493"/>
      <c r="B3" s="477" t="s">
        <v>4</v>
      </c>
      <c r="C3" s="478">
        <f>'3. Intézményi bevételek'!C26</f>
        <v>548653</v>
      </c>
      <c r="D3" s="532">
        <f>'3. Intézményi bevételek'!D26</f>
        <v>548653</v>
      </c>
    </row>
    <row r="4" spans="1:4" ht="15.75">
      <c r="A4" s="494"/>
      <c r="B4" s="475" t="s">
        <v>5</v>
      </c>
      <c r="C4" s="478">
        <f>C5+C6</f>
        <v>1124294</v>
      </c>
      <c r="D4" s="532">
        <f>D5+D6</f>
        <v>1124294</v>
      </c>
    </row>
    <row r="5" spans="1:4" ht="15.75">
      <c r="A5" s="474"/>
      <c r="B5" s="474" t="s">
        <v>6</v>
      </c>
      <c r="C5" s="478">
        <f>'5.a PH bevétel'!C3</f>
        <v>163075</v>
      </c>
      <c r="D5" s="532">
        <f>'5.a PH bevétel'!D3</f>
        <v>163075</v>
      </c>
    </row>
    <row r="6" spans="1:4" ht="15.75">
      <c r="A6" s="474"/>
      <c r="B6" s="479" t="s">
        <v>7</v>
      </c>
      <c r="C6" s="478">
        <f>'5.a PH bevétel'!C4</f>
        <v>961219</v>
      </c>
      <c r="D6" s="532">
        <f>'5.a PH bevétel'!D4</f>
        <v>961219</v>
      </c>
    </row>
    <row r="7" spans="1:4" ht="15.75">
      <c r="A7" s="474"/>
      <c r="B7" s="479" t="s">
        <v>8</v>
      </c>
      <c r="C7" s="478">
        <f>'5.a PH bevétel'!C5</f>
        <v>445600</v>
      </c>
      <c r="D7" s="532">
        <f>'5.a PH bevétel'!D5</f>
        <v>445600</v>
      </c>
    </row>
    <row r="8" spans="1:4" ht="15.75">
      <c r="A8" s="474"/>
      <c r="B8" s="479" t="s">
        <v>9</v>
      </c>
      <c r="C8" s="478">
        <f>'5.a PH bevétel'!C6</f>
        <v>85000</v>
      </c>
      <c r="D8" s="532">
        <f>'5.a PH bevétel'!D6</f>
        <v>85000</v>
      </c>
    </row>
    <row r="9" spans="1:4" ht="15.75">
      <c r="A9" s="474"/>
      <c r="B9" s="479" t="s">
        <v>10</v>
      </c>
      <c r="C9" s="478">
        <f>'5.a PH bevétel'!C7</f>
        <v>39000</v>
      </c>
      <c r="D9" s="532">
        <f>'5.a PH bevétel'!D7</f>
        <v>39000</v>
      </c>
    </row>
    <row r="10" spans="1:4" ht="15.75">
      <c r="A10" s="474"/>
      <c r="B10" s="479" t="s">
        <v>11</v>
      </c>
      <c r="C10" s="478">
        <f>'5.a PH bevétel'!C8</f>
        <v>100</v>
      </c>
      <c r="D10" s="532">
        <f>'5.a PH bevétel'!D8</f>
        <v>100</v>
      </c>
    </row>
    <row r="11" spans="1:4" ht="15.75">
      <c r="A11" s="474"/>
      <c r="B11" s="479" t="s">
        <v>12</v>
      </c>
      <c r="C11" s="478">
        <f>'5.a PH bevétel'!C9</f>
        <v>320000</v>
      </c>
      <c r="D11" s="532">
        <f>'5.a PH bevétel'!D9</f>
        <v>320000</v>
      </c>
    </row>
    <row r="12" spans="1:4" ht="15.75">
      <c r="A12" s="474"/>
      <c r="B12" s="479" t="s">
        <v>12</v>
      </c>
      <c r="C12" s="478">
        <f>'5.a PH bevétel'!C10</f>
        <v>1500</v>
      </c>
      <c r="D12" s="532">
        <f>'5.a PH bevétel'!D10</f>
        <v>1500</v>
      </c>
    </row>
    <row r="13" spans="1:4" ht="15.75">
      <c r="A13" s="474"/>
      <c r="B13" s="479" t="s">
        <v>13</v>
      </c>
      <c r="C13" s="478">
        <f>'5.a PH bevétel'!C11</f>
        <v>506119</v>
      </c>
      <c r="D13" s="532">
        <f>'5.a PH bevétel'!D11</f>
        <v>506119</v>
      </c>
    </row>
    <row r="14" spans="1:4" ht="15.75">
      <c r="A14" s="474"/>
      <c r="B14" s="479" t="s">
        <v>14</v>
      </c>
      <c r="C14" s="478">
        <f>'5.a PH bevétel'!C12</f>
        <v>107003</v>
      </c>
      <c r="D14" s="532">
        <f>'5.a PH bevétel'!D12</f>
        <v>107003</v>
      </c>
    </row>
    <row r="15" spans="1:4" ht="15.75">
      <c r="A15" s="474"/>
      <c r="B15" s="479" t="s">
        <v>15</v>
      </c>
      <c r="C15" s="478">
        <f>'5.a PH bevétel'!C13</f>
        <v>314116</v>
      </c>
      <c r="D15" s="532">
        <f>'5.a PH bevétel'!D13</f>
        <v>314116</v>
      </c>
    </row>
    <row r="16" spans="1:4" ht="15.75">
      <c r="A16" s="474"/>
      <c r="B16" s="479" t="s">
        <v>16</v>
      </c>
      <c r="C16" s="478">
        <f>'5.a PH bevétel'!C14</f>
        <v>85000</v>
      </c>
      <c r="D16" s="532">
        <f>'5.a PH bevétel'!D14</f>
        <v>85000</v>
      </c>
    </row>
    <row r="17" spans="1:4" ht="15.75">
      <c r="A17" s="474"/>
      <c r="B17" s="479" t="s">
        <v>17</v>
      </c>
      <c r="C17" s="478">
        <f>'5.a PH bevétel'!C15</f>
        <v>9500</v>
      </c>
      <c r="D17" s="532">
        <f>'5.a PH bevétel'!D15</f>
        <v>9500</v>
      </c>
    </row>
    <row r="18" spans="1:4" ht="15.75">
      <c r="A18" s="474"/>
      <c r="B18" s="479" t="s">
        <v>18</v>
      </c>
      <c r="C18" s="478">
        <f>'5.a PH bevétel'!C16</f>
        <v>3000</v>
      </c>
      <c r="D18" s="532">
        <f>'5.a PH bevétel'!D16</f>
        <v>3000</v>
      </c>
    </row>
    <row r="19" spans="1:4" ht="15.75">
      <c r="A19" s="474"/>
      <c r="B19" s="479" t="s">
        <v>19</v>
      </c>
      <c r="C19" s="478">
        <f>'5.a PH bevétel'!C17</f>
        <v>5000</v>
      </c>
      <c r="D19" s="532">
        <f>'5.a PH bevétel'!D17</f>
        <v>5000</v>
      </c>
    </row>
    <row r="20" spans="1:4" ht="15.75">
      <c r="A20" s="474"/>
      <c r="B20" s="479" t="s">
        <v>20</v>
      </c>
      <c r="C20" s="478">
        <f>'5.a PH bevétel'!C18</f>
        <v>1500</v>
      </c>
      <c r="D20" s="532">
        <f>'5.a PH bevétel'!D18</f>
        <v>1500</v>
      </c>
    </row>
    <row r="21" spans="1:4" ht="15.75">
      <c r="A21" s="474" t="s">
        <v>21</v>
      </c>
      <c r="B21" s="479" t="s">
        <v>22</v>
      </c>
      <c r="C21" s="478">
        <f>'5.a PH bevétel'!C19</f>
        <v>1283021</v>
      </c>
      <c r="D21" s="532">
        <f>'5.a PH bevétel'!D19</f>
        <v>1283021</v>
      </c>
    </row>
    <row r="22" spans="1:4" ht="15.75">
      <c r="A22" s="474"/>
      <c r="B22" s="479" t="s">
        <v>23</v>
      </c>
      <c r="C22" s="478">
        <f>'5.a PH bevétel'!C20</f>
        <v>1283021</v>
      </c>
      <c r="D22" s="532">
        <f>'5.a PH bevétel'!D20</f>
        <v>1283021</v>
      </c>
    </row>
    <row r="23" spans="1:4" ht="15.75">
      <c r="A23" s="474"/>
      <c r="B23" s="479" t="s">
        <v>24</v>
      </c>
      <c r="C23" s="478">
        <f>'5.a PH bevétel'!C21</f>
        <v>920089</v>
      </c>
      <c r="D23" s="532">
        <f>'5.a PH bevétel'!D21</f>
        <v>920089</v>
      </c>
    </row>
    <row r="24" spans="1:4" ht="15.75">
      <c r="A24" s="474"/>
      <c r="B24" s="479" t="s">
        <v>25</v>
      </c>
      <c r="C24" s="478">
        <f>'5.a PH bevétel'!C22</f>
        <v>0</v>
      </c>
      <c r="D24" s="532">
        <f>'5.a PH bevétel'!D22</f>
        <v>0</v>
      </c>
    </row>
    <row r="25" spans="1:4" ht="15.75">
      <c r="A25" s="474"/>
      <c r="B25" s="479" t="s">
        <v>26</v>
      </c>
      <c r="C25" s="478">
        <f>'5.a PH bevétel'!C23</f>
        <v>362932</v>
      </c>
      <c r="D25" s="532">
        <f>'5.a PH bevétel'!D23</f>
        <v>362932</v>
      </c>
    </row>
    <row r="26" spans="1:4" ht="15.75">
      <c r="A26" s="474"/>
      <c r="B26" s="479" t="s">
        <v>27</v>
      </c>
      <c r="C26" s="478">
        <f>'5.a PH bevétel'!C24</f>
        <v>0</v>
      </c>
      <c r="D26" s="532">
        <f>'5.a PH bevétel'!D24</f>
        <v>0</v>
      </c>
    </row>
    <row r="27" spans="1:4" ht="15.75">
      <c r="A27" s="474"/>
      <c r="B27" s="479" t="s">
        <v>28</v>
      </c>
      <c r="C27" s="478">
        <f>'5.a PH bevétel'!C25</f>
        <v>0</v>
      </c>
      <c r="D27" s="532">
        <f>'5.a PH bevétel'!D25</f>
        <v>0</v>
      </c>
    </row>
    <row r="28" spans="1:4" ht="15.75">
      <c r="A28" s="474" t="s">
        <v>29</v>
      </c>
      <c r="B28" s="479" t="s">
        <v>30</v>
      </c>
      <c r="C28" s="480">
        <f>C29+C30</f>
        <v>514250</v>
      </c>
      <c r="D28" s="533">
        <f>D29+D30</f>
        <v>514250</v>
      </c>
    </row>
    <row r="29" spans="1:4" ht="15.75">
      <c r="A29" s="474"/>
      <c r="B29" s="481" t="s">
        <v>31</v>
      </c>
      <c r="C29" s="480">
        <f>'3. Intézményi bevételek'!G26</f>
        <v>2916</v>
      </c>
      <c r="D29" s="533">
        <f>'3. Intézményi bevételek'!H26</f>
        <v>2916</v>
      </c>
    </row>
    <row r="30" spans="1:4" ht="15.75">
      <c r="A30" s="495"/>
      <c r="B30" s="479" t="s">
        <v>32</v>
      </c>
      <c r="C30" s="480">
        <f>'5.a PH bevétel'!C26</f>
        <v>511334</v>
      </c>
      <c r="D30" s="533">
        <f>'5.a PH bevétel'!D26</f>
        <v>511334</v>
      </c>
    </row>
    <row r="31" spans="1:4" ht="15.75">
      <c r="A31" s="474"/>
      <c r="B31" s="479" t="s">
        <v>33</v>
      </c>
      <c r="C31" s="480">
        <f>'5.a PH bevétel'!C27</f>
        <v>320931</v>
      </c>
      <c r="D31" s="533">
        <f>'5.a PH bevétel'!D27</f>
        <v>320931</v>
      </c>
    </row>
    <row r="32" spans="1:4" ht="15.75">
      <c r="A32" s="474"/>
      <c r="B32" s="479" t="s">
        <v>34</v>
      </c>
      <c r="C32" s="480">
        <f>'5.a PH bevétel'!C28</f>
        <v>70403</v>
      </c>
      <c r="D32" s="533">
        <f>'5.a PH bevétel'!D28</f>
        <v>70403</v>
      </c>
    </row>
    <row r="33" spans="1:4" ht="15.75">
      <c r="A33" s="474"/>
      <c r="B33" s="479" t="s">
        <v>35</v>
      </c>
      <c r="C33" s="480">
        <f>'5.a PH bevétel'!C29</f>
        <v>120000</v>
      </c>
      <c r="D33" s="533">
        <f>'5.a PH bevétel'!D29</f>
        <v>120000</v>
      </c>
    </row>
    <row r="34" spans="1:4" ht="15.75">
      <c r="A34" s="474" t="s">
        <v>36</v>
      </c>
      <c r="B34" s="479" t="s">
        <v>37</v>
      </c>
      <c r="C34" s="482">
        <f>C35+C38+C41+C44</f>
        <v>3833930</v>
      </c>
      <c r="D34" s="534">
        <f>D35+D38+D41+D44</f>
        <v>3840024</v>
      </c>
    </row>
    <row r="35" spans="1:4" ht="15.75">
      <c r="A35" s="474"/>
      <c r="B35" s="481" t="s">
        <v>38</v>
      </c>
      <c r="C35" s="478">
        <f>'3. Intézményi bevételek'!I26</f>
        <v>1651349</v>
      </c>
      <c r="D35" s="532">
        <f>'3. Intézményi bevételek'!J26</f>
        <v>1651349</v>
      </c>
    </row>
    <row r="36" spans="1:4" ht="15.75">
      <c r="A36" s="474"/>
      <c r="B36" s="479" t="s">
        <v>39</v>
      </c>
      <c r="C36" s="478">
        <v>1420733</v>
      </c>
      <c r="D36" s="532"/>
    </row>
    <row r="37" spans="1:4" ht="15.75">
      <c r="A37" s="474"/>
      <c r="B37" s="479" t="s">
        <v>40</v>
      </c>
      <c r="C37" s="478">
        <f>C35-C36</f>
        <v>230616</v>
      </c>
      <c r="D37" s="532">
        <f>D35-D36</f>
        <v>1651349</v>
      </c>
    </row>
    <row r="38" spans="1:4" ht="15.75">
      <c r="A38" s="474"/>
      <c r="B38" s="479" t="s">
        <v>41</v>
      </c>
      <c r="C38" s="478">
        <f>'5.a PH bevétel'!C31</f>
        <v>179614</v>
      </c>
      <c r="D38" s="532">
        <f>'5.a PH bevétel'!D31</f>
        <v>179614</v>
      </c>
    </row>
    <row r="39" spans="1:4" ht="15.75">
      <c r="A39" s="474"/>
      <c r="B39" s="479" t="s">
        <v>39</v>
      </c>
      <c r="C39" s="478">
        <f>'5.a PH bevétel'!C32</f>
        <v>0</v>
      </c>
      <c r="D39" s="532">
        <f>'5.a PH bevétel'!D32</f>
        <v>0</v>
      </c>
    </row>
    <row r="40" spans="1:4" ht="15.75">
      <c r="A40" s="474"/>
      <c r="B40" s="479" t="s">
        <v>40</v>
      </c>
      <c r="C40" s="478">
        <f>'5.a PH bevétel'!C33</f>
        <v>179614</v>
      </c>
      <c r="D40" s="532">
        <f>'5.a PH bevétel'!D33</f>
        <v>179614</v>
      </c>
    </row>
    <row r="41" spans="1:4" ht="15.75">
      <c r="A41" s="474"/>
      <c r="B41" s="481" t="s">
        <v>42</v>
      </c>
      <c r="C41" s="478">
        <f>'3. Intézményi bevételek'!K26</f>
        <v>392200</v>
      </c>
      <c r="D41" s="532">
        <f>'3. Intézményi bevételek'!L26</f>
        <v>392200</v>
      </c>
    </row>
    <row r="42" spans="1:4" ht="15.75">
      <c r="A42" s="474"/>
      <c r="B42" s="479" t="s">
        <v>43</v>
      </c>
      <c r="C42" s="478"/>
      <c r="D42" s="532"/>
    </row>
    <row r="43" spans="1:4" ht="15.75">
      <c r="A43" s="474"/>
      <c r="B43" s="479" t="s">
        <v>44</v>
      </c>
      <c r="C43" s="478">
        <f>'3. Intézményi bevételek'!K26</f>
        <v>392200</v>
      </c>
      <c r="D43" s="532">
        <f>'3. Intézményi bevételek'!L26</f>
        <v>392200</v>
      </c>
    </row>
    <row r="44" spans="1:4" ht="15.75">
      <c r="A44" s="474"/>
      <c r="B44" s="479" t="s">
        <v>45</v>
      </c>
      <c r="C44" s="478">
        <f>'5.a PH bevétel'!C34</f>
        <v>1610767</v>
      </c>
      <c r="D44" s="532">
        <f>'5.a PH bevétel'!D34</f>
        <v>1616861</v>
      </c>
    </row>
    <row r="45" spans="1:4" ht="15.75">
      <c r="A45" s="474"/>
      <c r="B45" s="479" t="s">
        <v>43</v>
      </c>
      <c r="C45" s="478">
        <f>'5.a PH bevétel'!C35</f>
        <v>0</v>
      </c>
      <c r="D45" s="532">
        <f>'5.a PH bevétel'!D35</f>
        <v>0</v>
      </c>
    </row>
    <row r="46" spans="1:4" ht="15.75">
      <c r="A46" s="474"/>
      <c r="B46" s="479" t="s">
        <v>44</v>
      </c>
      <c r="C46" s="478">
        <f>'5.a PH bevétel'!C36</f>
        <v>1610767</v>
      </c>
      <c r="D46" s="532">
        <f>'5.a PH bevétel'!D36</f>
        <v>1610767</v>
      </c>
    </row>
    <row r="47" spans="1:4" ht="15.75">
      <c r="A47" s="474" t="s">
        <v>46</v>
      </c>
      <c r="B47" s="479" t="s">
        <v>47</v>
      </c>
      <c r="C47" s="478">
        <f>C48+C49+C50+C51</f>
        <v>79000</v>
      </c>
      <c r="D47" s="532">
        <f>D48+D49+D50+D51</f>
        <v>79000</v>
      </c>
    </row>
    <row r="48" spans="1:4" ht="15.75">
      <c r="A48" s="474"/>
      <c r="B48" s="481" t="s">
        <v>48</v>
      </c>
      <c r="C48" s="478">
        <f>'3. Intézményi bevételek'!O26</f>
        <v>0</v>
      </c>
      <c r="D48" s="532">
        <f>'3. Intézményi bevételek'!P26</f>
        <v>0</v>
      </c>
    </row>
    <row r="49" spans="1:4" ht="15.75">
      <c r="A49" s="474"/>
      <c r="B49" s="479" t="s">
        <v>49</v>
      </c>
      <c r="C49" s="478">
        <f>'5.a PH bevétel'!C38</f>
        <v>9000</v>
      </c>
      <c r="D49" s="532">
        <f>'5.a PH bevétel'!D38</f>
        <v>9000</v>
      </c>
    </row>
    <row r="50" spans="1:4" ht="15.75">
      <c r="A50" s="474"/>
      <c r="B50" s="481" t="s">
        <v>50</v>
      </c>
      <c r="C50" s="478">
        <f>'3. Intézményi bevételek'!R26</f>
        <v>70000</v>
      </c>
      <c r="D50" s="532">
        <f>'3. Intézményi bevételek'!S26</f>
        <v>70000</v>
      </c>
    </row>
    <row r="51" spans="1:4" ht="15.75">
      <c r="A51" s="474"/>
      <c r="B51" s="479" t="s">
        <v>51</v>
      </c>
      <c r="C51" s="478">
        <f>'5.a PH bevétel'!C39</f>
        <v>0</v>
      </c>
      <c r="D51" s="532">
        <f>'5.a PH bevétel'!D39</f>
        <v>0</v>
      </c>
    </row>
    <row r="52" spans="1:4" ht="15.75">
      <c r="A52" s="474" t="s">
        <v>52</v>
      </c>
      <c r="B52" s="479" t="s">
        <v>53</v>
      </c>
      <c r="C52" s="478">
        <f>C53+C54+C55+C56</f>
        <v>18624</v>
      </c>
      <c r="D52" s="532">
        <f>D53+D54+D55+D56</f>
        <v>18624</v>
      </c>
    </row>
    <row r="53" spans="1:4" ht="15.75">
      <c r="A53" s="474"/>
      <c r="B53" s="481" t="s">
        <v>54</v>
      </c>
      <c r="C53" s="478"/>
      <c r="D53" s="532"/>
    </row>
    <row r="54" spans="1:4" ht="15.75">
      <c r="A54" s="474"/>
      <c r="B54" s="481" t="s">
        <v>55</v>
      </c>
      <c r="C54" s="478"/>
      <c r="D54" s="532"/>
    </row>
    <row r="55" spans="1:4" ht="15.75">
      <c r="A55" s="493"/>
      <c r="B55" s="479" t="s">
        <v>56</v>
      </c>
      <c r="C55" s="478">
        <f>'5.a PH bevétel'!C41</f>
        <v>2400</v>
      </c>
      <c r="D55" s="532">
        <f>'5.a PH bevétel'!D41</f>
        <v>2400</v>
      </c>
    </row>
    <row r="56" spans="1:4" ht="15.75">
      <c r="A56" s="494"/>
      <c r="B56" s="479" t="s">
        <v>57</v>
      </c>
      <c r="C56" s="478">
        <f>'5.a PH bevétel'!C42</f>
        <v>16224</v>
      </c>
      <c r="D56" s="532">
        <f>'5.a PH bevétel'!D42</f>
        <v>16224</v>
      </c>
    </row>
    <row r="57" spans="1:4" s="484" customFormat="1" ht="28.5" customHeight="1">
      <c r="A57" s="685" t="s">
        <v>58</v>
      </c>
      <c r="B57" s="686"/>
      <c r="C57" s="483">
        <f>C2+C21+C28+C34+C47+C52</f>
        <v>7401772</v>
      </c>
      <c r="D57" s="611">
        <f>D2+D21+D28+D34+D47+D52</f>
        <v>7407866</v>
      </c>
    </row>
    <row r="58" spans="1:4" ht="15.75">
      <c r="A58" s="474" t="s">
        <v>577</v>
      </c>
      <c r="B58" s="475" t="s">
        <v>60</v>
      </c>
      <c r="C58" s="478">
        <f>C59+C60</f>
        <v>354000</v>
      </c>
      <c r="D58" s="532">
        <f>D59+D60</f>
        <v>354000</v>
      </c>
    </row>
    <row r="59" spans="1:4" ht="15.75">
      <c r="A59" s="474"/>
      <c r="B59" s="474" t="s">
        <v>61</v>
      </c>
      <c r="C59" s="485">
        <f>'5.a PH bevétel'!C45</f>
        <v>354000</v>
      </c>
      <c r="D59" s="612">
        <f>'5.a PH bevétel'!D45</f>
        <v>354000</v>
      </c>
    </row>
    <row r="60" spans="1:4" ht="15.75">
      <c r="A60" s="474"/>
      <c r="B60" s="475" t="s">
        <v>62</v>
      </c>
      <c r="C60" s="485">
        <f>'5.a PH bevétel'!C46</f>
        <v>0</v>
      </c>
      <c r="D60" s="612">
        <f>'5.a PH bevétel'!D46</f>
        <v>0</v>
      </c>
    </row>
    <row r="61" spans="1:5" s="488" customFormat="1" ht="28.5" customHeight="1">
      <c r="A61" s="685" t="s">
        <v>63</v>
      </c>
      <c r="B61" s="686"/>
      <c r="C61" s="486">
        <f>C58</f>
        <v>354000</v>
      </c>
      <c r="D61" s="613">
        <f>D58</f>
        <v>354000</v>
      </c>
      <c r="E61" s="487"/>
    </row>
    <row r="62" spans="1:4" ht="15.75">
      <c r="A62" s="474" t="s">
        <v>64</v>
      </c>
      <c r="B62" s="687" t="s">
        <v>65</v>
      </c>
      <c r="C62" s="688"/>
      <c r="D62" s="535"/>
    </row>
    <row r="63" spans="1:4" ht="15.75">
      <c r="A63" s="474"/>
      <c r="B63" s="489" t="s">
        <v>66</v>
      </c>
      <c r="C63" s="480">
        <f>'3. Intézményi bevételek'!C52</f>
        <v>20735</v>
      </c>
      <c r="D63" s="533">
        <f>'3. Intézményi bevételek'!D52</f>
        <v>20735</v>
      </c>
    </row>
    <row r="64" spans="1:4" ht="15.75">
      <c r="A64" s="474"/>
      <c r="B64" s="474" t="s">
        <v>67</v>
      </c>
      <c r="C64" s="480">
        <f>'5.a PH bevétel'!C49</f>
        <v>176998</v>
      </c>
      <c r="D64" s="533">
        <f>'5.a PH bevétel'!D49</f>
        <v>176998</v>
      </c>
    </row>
    <row r="65" spans="1:4" ht="15.75">
      <c r="A65" s="474"/>
      <c r="B65" s="489" t="s">
        <v>68</v>
      </c>
      <c r="C65" s="480">
        <f>'3. Intézményi bevételek'!E52</f>
        <v>75901</v>
      </c>
      <c r="D65" s="480">
        <f>'3. Intézményi bevételek'!F52</f>
        <v>75901</v>
      </c>
    </row>
    <row r="66" spans="1:4" ht="15.75">
      <c r="A66" s="474"/>
      <c r="B66" s="474" t="s">
        <v>69</v>
      </c>
      <c r="C66" s="480">
        <f>'5.a PH bevétel'!C50</f>
        <v>652739</v>
      </c>
      <c r="D66" s="533">
        <f>'5.a PH bevétel'!D50</f>
        <v>652739</v>
      </c>
    </row>
    <row r="67" spans="1:4" s="488" customFormat="1" ht="28.5" customHeight="1">
      <c r="A67" s="685" t="s">
        <v>70</v>
      </c>
      <c r="B67" s="689"/>
      <c r="C67" s="490">
        <f>SUM(C63:C66)</f>
        <v>926373</v>
      </c>
      <c r="D67" s="614">
        <f>SUM(D63:D66)</f>
        <v>926373</v>
      </c>
    </row>
    <row r="68" spans="1:4" ht="15.75">
      <c r="A68" s="683" t="s">
        <v>71</v>
      </c>
      <c r="B68" s="684"/>
      <c r="C68" s="491">
        <f>C57+C61+C67</f>
        <v>8682145</v>
      </c>
      <c r="D68" s="615">
        <f>D57+D61+D67</f>
        <v>8688239</v>
      </c>
    </row>
    <row r="70" spans="1:4" s="472" customFormat="1" ht="15.75">
      <c r="A70" s="473"/>
      <c r="B70" s="473"/>
      <c r="C70" s="492"/>
      <c r="D70" s="492"/>
    </row>
    <row r="71" spans="3:4" ht="15.75">
      <c r="C71" s="492"/>
      <c r="D71" s="492"/>
    </row>
    <row r="73" spans="3:4" ht="15.75">
      <c r="C73" s="492"/>
      <c r="D73" s="492"/>
    </row>
    <row r="74" spans="3:4" ht="15.75">
      <c r="C74" s="492"/>
      <c r="D74" s="492"/>
    </row>
    <row r="75" spans="3:4" ht="15.75">
      <c r="C75" s="492"/>
      <c r="D75" s="492"/>
    </row>
    <row r="78" spans="3:4" ht="15.75">
      <c r="C78" s="492"/>
      <c r="D78" s="492"/>
    </row>
  </sheetData>
  <sheetProtection/>
  <mergeCells count="5">
    <mergeCell ref="A68:B68"/>
    <mergeCell ref="A57:B57"/>
    <mergeCell ref="A61:B61"/>
    <mergeCell ref="B62:C62"/>
    <mergeCell ref="A67:B67"/>
  </mergeCells>
  <printOptions/>
  <pageMargins left="0.7480314960629921" right="0.7480314960629921" top="1.1023622047244095" bottom="0.984251968503937" header="0.5118110236220472" footer="0.5118110236220472"/>
  <pageSetup horizontalDpi="300" verticalDpi="300" orientation="portrait" paperSize="9" scale="61" r:id="rId1"/>
  <headerFooter alignWithMargins="0">
    <oddHeader>&amp;C&amp;"Times New Roman,Félkövér"1. sz. melléklet a 18/2011.(IV.1.) sz.rendelethez
Marcali Városi önkormányzat 2011. évi bevételi előirányzatai
                                          EFt&amp;R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G27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4.421875" style="0" customWidth="1"/>
    <col min="2" max="2" width="20.8515625" style="0" customWidth="1"/>
    <col min="3" max="3" width="10.421875" style="0" customWidth="1"/>
    <col min="4" max="4" width="9.57421875" style="0" customWidth="1"/>
    <col min="5" max="5" width="11.8515625" style="0" customWidth="1"/>
    <col min="6" max="6" width="12.57421875" style="0" customWidth="1"/>
    <col min="7" max="7" width="13.140625" style="0" customWidth="1"/>
  </cols>
  <sheetData>
    <row r="1" spans="1:7" ht="13.5" thickBot="1">
      <c r="A1" s="742" t="s">
        <v>413</v>
      </c>
      <c r="B1" s="742"/>
      <c r="C1" s="742"/>
      <c r="D1" s="742"/>
      <c r="E1" s="742"/>
      <c r="F1" s="742"/>
      <c r="G1" s="742"/>
    </row>
    <row r="2" spans="1:7" ht="30" customHeight="1">
      <c r="A2" s="329" t="s">
        <v>172</v>
      </c>
      <c r="B2" s="743" t="s">
        <v>414</v>
      </c>
      <c r="C2" s="329" t="s">
        <v>415</v>
      </c>
      <c r="D2" s="329" t="s">
        <v>415</v>
      </c>
      <c r="E2" s="329" t="s">
        <v>512</v>
      </c>
      <c r="F2" s="329" t="s">
        <v>416</v>
      </c>
      <c r="G2" s="329" t="s">
        <v>417</v>
      </c>
    </row>
    <row r="3" spans="1:7" ht="41.25" customHeight="1" thickBot="1">
      <c r="A3" s="330" t="s">
        <v>418</v>
      </c>
      <c r="B3" s="744"/>
      <c r="C3" s="330" t="s">
        <v>419</v>
      </c>
      <c r="D3" s="330" t="s">
        <v>420</v>
      </c>
      <c r="E3" s="330" t="s">
        <v>513</v>
      </c>
      <c r="F3" s="330" t="s">
        <v>515</v>
      </c>
      <c r="G3" s="330" t="s">
        <v>514</v>
      </c>
    </row>
    <row r="4" spans="1:7" ht="33.75" customHeight="1">
      <c r="A4" s="331" t="s">
        <v>76</v>
      </c>
      <c r="B4" s="332" t="s">
        <v>421</v>
      </c>
      <c r="C4" s="333">
        <v>45</v>
      </c>
      <c r="D4" s="333">
        <v>45</v>
      </c>
      <c r="E4" s="332">
        <v>45</v>
      </c>
      <c r="F4" s="332">
        <v>41</v>
      </c>
      <c r="G4" s="332">
        <v>4</v>
      </c>
    </row>
    <row r="5" spans="1:7" ht="24.75" customHeight="1">
      <c r="A5" s="334" t="s">
        <v>90</v>
      </c>
      <c r="B5" s="95" t="s">
        <v>121</v>
      </c>
      <c r="C5" s="96">
        <v>114</v>
      </c>
      <c r="D5" s="96">
        <v>114</v>
      </c>
      <c r="E5" s="95">
        <v>114</v>
      </c>
      <c r="F5" s="95">
        <v>111</v>
      </c>
      <c r="G5" s="95">
        <v>3</v>
      </c>
    </row>
    <row r="6" spans="1:7" ht="12.75">
      <c r="A6" s="745" t="s">
        <v>122</v>
      </c>
      <c r="B6" s="95" t="s">
        <v>422</v>
      </c>
      <c r="C6" s="96">
        <v>79</v>
      </c>
      <c r="D6" s="96">
        <v>79</v>
      </c>
      <c r="E6" s="95">
        <v>79</v>
      </c>
      <c r="F6" s="95">
        <v>78</v>
      </c>
      <c r="G6" s="95">
        <v>1</v>
      </c>
    </row>
    <row r="7" spans="1:7" ht="12.75">
      <c r="A7" s="739"/>
      <c r="B7" s="95" t="s">
        <v>124</v>
      </c>
      <c r="C7" s="96">
        <v>15</v>
      </c>
      <c r="D7" s="96">
        <v>15</v>
      </c>
      <c r="E7" s="95">
        <v>15</v>
      </c>
      <c r="F7" s="95">
        <v>14</v>
      </c>
      <c r="G7" s="95">
        <v>1</v>
      </c>
    </row>
    <row r="8" spans="1:7" ht="12.75">
      <c r="A8" s="739"/>
      <c r="B8" s="336" t="s">
        <v>423</v>
      </c>
      <c r="C8" s="96">
        <v>7</v>
      </c>
      <c r="D8" s="96">
        <v>7</v>
      </c>
      <c r="E8" s="336">
        <v>7</v>
      </c>
      <c r="F8" s="336">
        <v>7</v>
      </c>
      <c r="G8" s="336"/>
    </row>
    <row r="9" spans="1:7" ht="12.75">
      <c r="A9" s="739"/>
      <c r="B9" s="337" t="s">
        <v>126</v>
      </c>
      <c r="C9" s="96">
        <v>45</v>
      </c>
      <c r="D9" s="96">
        <v>45</v>
      </c>
      <c r="E9" s="95">
        <v>45</v>
      </c>
      <c r="F9" s="95">
        <v>45</v>
      </c>
      <c r="G9" s="95"/>
    </row>
    <row r="10" spans="1:7" ht="12.75">
      <c r="A10" s="740"/>
      <c r="B10" s="95" t="s">
        <v>424</v>
      </c>
      <c r="C10" s="96">
        <v>18</v>
      </c>
      <c r="D10" s="96">
        <v>18</v>
      </c>
      <c r="E10" s="95">
        <v>18</v>
      </c>
      <c r="F10" s="95">
        <v>18</v>
      </c>
      <c r="G10" s="95"/>
    </row>
    <row r="11" spans="1:7" ht="12.75">
      <c r="A11" s="741" t="s">
        <v>130</v>
      </c>
      <c r="B11" s="95" t="s">
        <v>425</v>
      </c>
      <c r="C11" s="96">
        <v>65</v>
      </c>
      <c r="D11" s="96">
        <v>65</v>
      </c>
      <c r="E11" s="95">
        <v>65</v>
      </c>
      <c r="F11" s="95">
        <v>62</v>
      </c>
      <c r="G11" s="95">
        <v>3</v>
      </c>
    </row>
    <row r="12" spans="1:7" ht="12.75">
      <c r="A12" s="741"/>
      <c r="B12" s="95" t="s">
        <v>426</v>
      </c>
      <c r="C12" s="96">
        <v>4</v>
      </c>
      <c r="D12" s="96">
        <v>4</v>
      </c>
      <c r="E12" s="95">
        <v>4</v>
      </c>
      <c r="F12" s="95">
        <v>2</v>
      </c>
      <c r="G12" s="95">
        <v>2</v>
      </c>
    </row>
    <row r="13" spans="1:7" ht="12.75">
      <c r="A13" s="334" t="s">
        <v>132</v>
      </c>
      <c r="B13" s="95" t="s">
        <v>427</v>
      </c>
      <c r="C13" s="96">
        <v>42</v>
      </c>
      <c r="D13" s="96">
        <v>42</v>
      </c>
      <c r="E13" s="95">
        <v>42</v>
      </c>
      <c r="F13" s="95">
        <v>42</v>
      </c>
      <c r="G13" s="95"/>
    </row>
    <row r="14" spans="1:7" ht="18" customHeight="1">
      <c r="A14" s="334" t="s">
        <v>133</v>
      </c>
      <c r="B14" s="95" t="s">
        <v>428</v>
      </c>
      <c r="C14" s="96"/>
      <c r="D14" s="96"/>
      <c r="E14" s="95"/>
      <c r="F14" s="95"/>
      <c r="G14" s="95"/>
    </row>
    <row r="15" spans="1:7" ht="12.75">
      <c r="A15" s="334" t="s">
        <v>135</v>
      </c>
      <c r="B15" s="95" t="s">
        <v>134</v>
      </c>
      <c r="C15" s="96">
        <v>23</v>
      </c>
      <c r="D15" s="96">
        <v>23</v>
      </c>
      <c r="E15" s="95">
        <v>23</v>
      </c>
      <c r="F15" s="95">
        <v>23</v>
      </c>
      <c r="G15" s="95"/>
    </row>
    <row r="16" spans="1:7" ht="12.75">
      <c r="A16" s="745" t="s">
        <v>140</v>
      </c>
      <c r="B16" s="95" t="s">
        <v>429</v>
      </c>
      <c r="C16" s="96">
        <v>10</v>
      </c>
      <c r="D16" s="96">
        <v>12</v>
      </c>
      <c r="E16" s="95">
        <v>13</v>
      </c>
      <c r="F16" s="95">
        <v>10</v>
      </c>
      <c r="G16" s="95">
        <v>3</v>
      </c>
    </row>
    <row r="17" spans="1:7" ht="12.75">
      <c r="A17" s="739"/>
      <c r="B17" s="95" t="s">
        <v>430</v>
      </c>
      <c r="C17" s="96">
        <v>4</v>
      </c>
      <c r="D17" s="96">
        <v>4</v>
      </c>
      <c r="E17" s="95">
        <v>4</v>
      </c>
      <c r="F17" s="95">
        <v>4</v>
      </c>
      <c r="G17" s="95"/>
    </row>
    <row r="18" spans="1:7" ht="12.75">
      <c r="A18" s="739"/>
      <c r="B18" s="337" t="s">
        <v>138</v>
      </c>
      <c r="C18" s="96">
        <v>8</v>
      </c>
      <c r="D18" s="96">
        <v>8</v>
      </c>
      <c r="E18" s="95">
        <v>9</v>
      </c>
      <c r="F18" s="95">
        <v>8</v>
      </c>
      <c r="G18" s="95">
        <v>1</v>
      </c>
    </row>
    <row r="19" spans="1:7" ht="12.75">
      <c r="A19" s="740"/>
      <c r="B19" s="95" t="s">
        <v>139</v>
      </c>
      <c r="C19" s="96">
        <v>5</v>
      </c>
      <c r="D19" s="96">
        <v>5</v>
      </c>
      <c r="E19" s="95">
        <v>5</v>
      </c>
      <c r="F19" s="95">
        <v>4</v>
      </c>
      <c r="G19" s="95">
        <v>1</v>
      </c>
    </row>
    <row r="20" spans="1:7" ht="25.5">
      <c r="A20" s="334" t="s">
        <v>142</v>
      </c>
      <c r="B20" s="95" t="s">
        <v>431</v>
      </c>
      <c r="C20" s="96">
        <v>65</v>
      </c>
      <c r="D20" s="96">
        <v>65</v>
      </c>
      <c r="E20" s="95">
        <v>65</v>
      </c>
      <c r="F20" s="95">
        <v>65</v>
      </c>
      <c r="G20" s="95"/>
    </row>
    <row r="21" spans="1:7" ht="25.5">
      <c r="A21" s="334">
        <v>10</v>
      </c>
      <c r="B21" s="95" t="s">
        <v>432</v>
      </c>
      <c r="C21" s="96">
        <v>19</v>
      </c>
      <c r="D21" s="96">
        <v>29</v>
      </c>
      <c r="E21" s="95">
        <v>29</v>
      </c>
      <c r="F21" s="95">
        <v>29</v>
      </c>
      <c r="G21" s="95"/>
    </row>
    <row r="22" spans="1:7" ht="18.75" customHeight="1">
      <c r="A22" s="335" t="s">
        <v>146</v>
      </c>
      <c r="B22" s="95" t="s">
        <v>433</v>
      </c>
      <c r="C22" s="96">
        <v>2</v>
      </c>
      <c r="D22" s="96">
        <v>2</v>
      </c>
      <c r="E22" s="95">
        <v>2</v>
      </c>
      <c r="F22" s="95">
        <v>2</v>
      </c>
      <c r="G22" s="95"/>
    </row>
    <row r="23" spans="1:7" ht="25.5">
      <c r="A23" s="338" t="s">
        <v>434</v>
      </c>
      <c r="B23" s="95" t="s">
        <v>435</v>
      </c>
      <c r="C23" s="96">
        <v>413</v>
      </c>
      <c r="D23" s="96">
        <v>387</v>
      </c>
      <c r="E23" s="95">
        <v>387</v>
      </c>
      <c r="F23" s="95">
        <v>387</v>
      </c>
      <c r="G23" s="95"/>
    </row>
    <row r="24" spans="1:7" ht="12.75">
      <c r="A24" s="339" t="s">
        <v>326</v>
      </c>
      <c r="B24" s="340" t="s">
        <v>317</v>
      </c>
      <c r="C24" s="341">
        <v>85</v>
      </c>
      <c r="D24" s="341">
        <v>87</v>
      </c>
      <c r="E24" s="340">
        <v>87</v>
      </c>
      <c r="F24" s="340">
        <v>84</v>
      </c>
      <c r="G24" s="340">
        <v>3</v>
      </c>
    </row>
    <row r="25" spans="1:7" ht="38.25" customHeight="1" thickBot="1">
      <c r="A25" s="342" t="s">
        <v>329</v>
      </c>
      <c r="B25" s="343" t="s">
        <v>436</v>
      </c>
      <c r="C25" s="344">
        <v>1</v>
      </c>
      <c r="D25" s="344">
        <v>27</v>
      </c>
      <c r="E25" s="343">
        <v>28</v>
      </c>
      <c r="F25" s="343">
        <v>3</v>
      </c>
      <c r="G25" s="343">
        <v>25</v>
      </c>
    </row>
    <row r="26" spans="1:7" ht="13.5" thickBot="1">
      <c r="A26" s="345"/>
      <c r="B26" s="346" t="s">
        <v>437</v>
      </c>
      <c r="C26" s="346">
        <f>C24+C23+C22+C21+C20+C19+C18+C17+C16+C15+C14+C13+C12+C11+C10+C9+C8+C7+C6+C5+C4+C25</f>
        <v>1069</v>
      </c>
      <c r="D26" s="346">
        <f>D24+D23+D22+D21+D20+D19+D18+D17+D16+D15+D14+D13+D12+D11+D10+D9+D8+D7+D6+D5+D4+D25</f>
        <v>1083</v>
      </c>
      <c r="E26" s="346">
        <f>E24+E23+E22+E21+E20+E19+E18+E17+E16+E15+E14+E13+E12+E11+E10+E9+E8+E7+E6+E5+E4+E25</f>
        <v>1086</v>
      </c>
      <c r="F26" s="346">
        <f>F24+F23+F22+F21+F20+F19+F18+F17+F16+F15+F14+F13+F12+F11+F10+F9+F8+F7+F6+F5+F4+F25</f>
        <v>1039</v>
      </c>
      <c r="G26" s="346">
        <f>G24+G23+G22+G21+G20+G19+G18+G17+G16+G15+G14+G13+G12+G11+G10+G9+G8+G7+G6+G5+G4+G25</f>
        <v>47</v>
      </c>
    </row>
    <row r="27" spans="1:7" ht="12.75">
      <c r="A27" s="60"/>
      <c r="B27" s="36"/>
      <c r="C27" s="36"/>
      <c r="D27" s="36"/>
      <c r="E27" s="36"/>
      <c r="F27" s="36"/>
      <c r="G27" s="36"/>
    </row>
  </sheetData>
  <sheetProtection/>
  <mergeCells count="7">
    <mergeCell ref="A18:A19"/>
    <mergeCell ref="A11:A12"/>
    <mergeCell ref="A9:A10"/>
    <mergeCell ref="A1:G1"/>
    <mergeCell ref="B2:B3"/>
    <mergeCell ref="A6:A8"/>
    <mergeCell ref="A16:A17"/>
  </mergeCells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>&amp;C&amp;"Arial,Félkövér"8.sz. melléklet a 18/2011.(IV.1.) sz. rendelethez Marcali Városi Önkormányzat létszám-előirányzatai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67"/>
  <sheetViews>
    <sheetView zoomScalePageLayoutView="0" workbookViewId="0" topLeftCell="A2">
      <selection activeCell="H17" sqref="H17"/>
    </sheetView>
  </sheetViews>
  <sheetFormatPr defaultColWidth="8.00390625" defaultRowHeight="12.75"/>
  <cols>
    <col min="1" max="1" width="16.28125" style="380" customWidth="1"/>
    <col min="2" max="3" width="14.57421875" style="347" customWidth="1"/>
    <col min="4" max="6" width="14.7109375" style="347" customWidth="1"/>
    <col min="7" max="7" width="10.28125" style="347" customWidth="1"/>
    <col min="8" max="8" width="24.421875" style="347" customWidth="1"/>
    <col min="9" max="11" width="11.00390625" style="347" customWidth="1"/>
    <col min="12" max="16384" width="8.00390625" style="347" customWidth="1"/>
  </cols>
  <sheetData>
    <row r="1" spans="1:11" ht="32.25" thickBot="1">
      <c r="A1" s="348" t="s">
        <v>398</v>
      </c>
      <c r="B1" s="349"/>
      <c r="C1" s="349"/>
      <c r="D1" s="350" t="s">
        <v>75</v>
      </c>
      <c r="E1" s="351" t="s">
        <v>438</v>
      </c>
      <c r="F1" s="351"/>
      <c r="G1" s="351"/>
      <c r="H1" s="352"/>
      <c r="K1" s="353"/>
    </row>
    <row r="2" spans="1:7" ht="45" customHeight="1" thickBot="1">
      <c r="A2" s="354" t="s">
        <v>1</v>
      </c>
      <c r="B2" s="355" t="s">
        <v>568</v>
      </c>
      <c r="C2" s="355" t="s">
        <v>566</v>
      </c>
      <c r="D2" s="356" t="s">
        <v>1</v>
      </c>
      <c r="E2" s="355" t="s">
        <v>568</v>
      </c>
      <c r="F2" s="355" t="s">
        <v>566</v>
      </c>
      <c r="G2" s="357"/>
    </row>
    <row r="3" spans="1:7" s="357" customFormat="1" ht="24.75" customHeight="1">
      <c r="A3" s="358" t="s">
        <v>439</v>
      </c>
      <c r="B3" s="359">
        <f>'1. Önkormányzati bevételek'!C2-'1. Önkormányzati bevételek'!C7-'1. Önkormányzati bevételek'!C13-'9.b.sz.mell felhalm mérleg'!B12</f>
        <v>638723</v>
      </c>
      <c r="C3" s="359">
        <f>'1. Önkormányzati bevételek'!D2-'1. Önkormányzati bevételek'!D7-'1. Önkormányzati bevételek'!D13-'9.b.sz.mell felhalm mérleg'!D12</f>
        <v>721228</v>
      </c>
      <c r="D3" s="360" t="s">
        <v>175</v>
      </c>
      <c r="E3" s="361">
        <f>'2. Önkormányzati kiadások'!C36</f>
        <v>2167325</v>
      </c>
      <c r="F3" s="361">
        <f>'2. Önkormányzati kiadások'!D36</f>
        <v>2167325</v>
      </c>
      <c r="G3" s="352"/>
    </row>
    <row r="4" spans="1:7" ht="24.75" customHeight="1">
      <c r="A4" s="362" t="s">
        <v>440</v>
      </c>
      <c r="B4" s="361">
        <f>'1. Önkormányzati bevételek'!C13</f>
        <v>506119</v>
      </c>
      <c r="C4" s="361">
        <f>'1. Önkormányzati bevételek'!D13</f>
        <v>506119</v>
      </c>
      <c r="D4" s="360" t="s">
        <v>441</v>
      </c>
      <c r="E4" s="361">
        <f>'2. Önkormányzati kiadások'!C37</f>
        <v>575669</v>
      </c>
      <c r="F4" s="361">
        <f>'2. Önkormányzati kiadások'!D37</f>
        <v>575669</v>
      </c>
      <c r="G4" s="352"/>
    </row>
    <row r="5" spans="1:7" ht="24.75" customHeight="1">
      <c r="A5" s="362" t="s">
        <v>442</v>
      </c>
      <c r="B5" s="361">
        <f>'1. Önkormányzati bevételek'!C35+'1. Önkormányzati bevételek'!C38+'1. Önkormányzati bevételek'!C49</f>
        <v>1839963</v>
      </c>
      <c r="C5" s="361">
        <f>'1. Önkormányzati bevételek'!D35+'1. Önkormányzati bevételek'!D38+'1. Önkormányzati bevételek'!D49</f>
        <v>1839963</v>
      </c>
      <c r="D5" s="360" t="s">
        <v>178</v>
      </c>
      <c r="E5" s="361">
        <f>'2. Önkormányzati kiadások'!C38-'9.a.sz.mell működés mérleg'!E10-'9.b.sz.mell felhalm mérleg'!E10</f>
        <v>1985253</v>
      </c>
      <c r="F5" s="361">
        <f>'2. Önkormányzati kiadások'!D38-'9.a.sz.mell működés mérleg'!F10-'9.b.sz.mell felhalm mérleg'!F10</f>
        <v>1985253</v>
      </c>
      <c r="G5" s="352"/>
    </row>
    <row r="6" spans="1:7" ht="24.75" customHeight="1">
      <c r="A6" s="362" t="s">
        <v>443</v>
      </c>
      <c r="B6" s="361">
        <f>'1. Önkormányzati bevételek'!C21</f>
        <v>1283021</v>
      </c>
      <c r="C6" s="361">
        <f>'1. Önkormányzati bevételek'!D21</f>
        <v>1283021</v>
      </c>
      <c r="D6" s="360" t="s">
        <v>444</v>
      </c>
      <c r="E6" s="361">
        <f>'2. Önkormányzati kiadások'!C41</f>
        <v>12625</v>
      </c>
      <c r="F6" s="361">
        <f>'2. Önkormányzati kiadások'!D41</f>
        <v>12625</v>
      </c>
      <c r="G6" s="352"/>
    </row>
    <row r="7" spans="1:7" ht="24.75" customHeight="1">
      <c r="A7" s="362" t="s">
        <v>445</v>
      </c>
      <c r="B7" s="361">
        <f>'1. Önkormányzati bevételek'!C63+'1. Önkormányzati bevételek'!C64</f>
        <v>197733</v>
      </c>
      <c r="C7" s="361">
        <f>'1. Önkormányzati bevételek'!D63+'1. Önkormányzati bevételek'!D64</f>
        <v>197733</v>
      </c>
      <c r="D7" s="360" t="s">
        <v>251</v>
      </c>
      <c r="E7" s="361">
        <f>'2. Önkormányzati kiadások'!C42</f>
        <v>140452</v>
      </c>
      <c r="F7" s="361">
        <f>'2. Önkormányzati kiadások'!D42</f>
        <v>140452</v>
      </c>
      <c r="G7" s="363"/>
    </row>
    <row r="8" spans="1:7" ht="21" customHeight="1">
      <c r="A8" s="364" t="s">
        <v>446</v>
      </c>
      <c r="B8" s="361">
        <f>'1. Önkormányzati bevételek'!C7-'1. Önkormányzati bevételek'!C9</f>
        <v>406600</v>
      </c>
      <c r="C8" s="361">
        <f>'1. Önkormányzati bevételek'!D7-'1. Önkormányzati bevételek'!D9</f>
        <v>406600</v>
      </c>
      <c r="D8" s="360" t="s">
        <v>217</v>
      </c>
      <c r="E8" s="361">
        <f>'2. Önkormányzati kiadások'!C39+'2. Önkormányzati kiadások'!C40</f>
        <v>126221</v>
      </c>
      <c r="F8" s="361">
        <f>'2. Önkormányzati kiadások'!D39+'2. Önkormányzati kiadások'!D40</f>
        <v>126221</v>
      </c>
      <c r="G8" s="352"/>
    </row>
    <row r="9" spans="1:7" ht="32.25" customHeight="1">
      <c r="A9" s="364" t="s">
        <v>374</v>
      </c>
      <c r="B9" s="361">
        <f>'1. Önkormányzati bevételek'!C59</f>
        <v>354000</v>
      </c>
      <c r="C9" s="361">
        <f>'1. Önkormányzati bevételek'!D59</f>
        <v>354000</v>
      </c>
      <c r="D9" s="360" t="s">
        <v>447</v>
      </c>
      <c r="E9" s="361">
        <f>'2. Önkormányzati kiadások'!C51</f>
        <v>60000</v>
      </c>
      <c r="F9" s="361">
        <f>'2. Önkormányzati kiadások'!D51</f>
        <v>60000</v>
      </c>
      <c r="G9" s="352"/>
    </row>
    <row r="10" spans="1:7" ht="40.5" customHeight="1">
      <c r="A10" s="501" t="s">
        <v>526</v>
      </c>
      <c r="B10" s="365">
        <f>'1. Önkormányzati bevételek'!C55</f>
        <v>2400</v>
      </c>
      <c r="C10" s="365">
        <f>'1. Önkormányzati bevételek'!D55</f>
        <v>2400</v>
      </c>
      <c r="D10" s="360" t="s">
        <v>448</v>
      </c>
      <c r="E10" s="361">
        <f>'5.b PH kiadás'!C39-'9.b.sz.mell felhalm mérleg'!E10</f>
        <v>32657</v>
      </c>
      <c r="F10" s="361">
        <f>'5.b PH kiadás'!D39-'9.b.sz.mell felhalm mérleg'!F10</f>
        <v>32657</v>
      </c>
      <c r="G10" s="352"/>
    </row>
    <row r="11" spans="1:7" ht="24.75" customHeight="1">
      <c r="A11" s="366"/>
      <c r="B11" s="367"/>
      <c r="C11" s="619"/>
      <c r="D11" s="360" t="s">
        <v>390</v>
      </c>
      <c r="E11" s="361">
        <f>'2. Önkormányzati kiadások'!C48</f>
        <v>500</v>
      </c>
      <c r="F11" s="361">
        <f>'2. Önkormányzati kiadások'!D48</f>
        <v>500</v>
      </c>
      <c r="G11" s="352"/>
    </row>
    <row r="12" spans="1:7" ht="24.75" customHeight="1">
      <c r="A12" s="364"/>
      <c r="B12" s="367"/>
      <c r="C12" s="619"/>
      <c r="D12" s="360" t="s">
        <v>449</v>
      </c>
      <c r="E12" s="361">
        <v>589129</v>
      </c>
      <c r="F12" s="361">
        <v>589129</v>
      </c>
      <c r="G12" s="352"/>
    </row>
    <row r="13" spans="1:7" ht="24.75" customHeight="1">
      <c r="A13" s="364"/>
      <c r="B13" s="367"/>
      <c r="C13" s="619"/>
      <c r="D13" s="368" t="s">
        <v>526</v>
      </c>
      <c r="E13" s="361">
        <f>'2. Önkormányzati kiadások'!C53</f>
        <v>2400</v>
      </c>
      <c r="F13" s="361">
        <f>'2. Önkormányzati kiadások'!D53</f>
        <v>2400</v>
      </c>
      <c r="G13" s="352"/>
    </row>
    <row r="14" spans="1:7" ht="24.75" customHeight="1">
      <c r="A14" s="364"/>
      <c r="B14" s="367"/>
      <c r="C14" s="619"/>
      <c r="D14" s="368"/>
      <c r="E14" s="367"/>
      <c r="F14" s="621"/>
      <c r="G14" s="352"/>
    </row>
    <row r="15" spans="1:7" ht="18" customHeight="1">
      <c r="A15" s="364"/>
      <c r="B15" s="367"/>
      <c r="C15" s="619"/>
      <c r="D15" s="368"/>
      <c r="E15" s="367"/>
      <c r="F15" s="621"/>
      <c r="G15" s="352"/>
    </row>
    <row r="16" spans="1:7" ht="18" customHeight="1" thickBot="1">
      <c r="A16" s="369"/>
      <c r="B16" s="370"/>
      <c r="C16" s="620"/>
      <c r="D16" s="371"/>
      <c r="E16" s="372"/>
      <c r="F16" s="621"/>
      <c r="G16" s="352"/>
    </row>
    <row r="17" spans="1:7" ht="18" customHeight="1">
      <c r="A17" s="373" t="s">
        <v>450</v>
      </c>
      <c r="B17" s="374">
        <f>SUM(B3:B16)</f>
        <v>5228559</v>
      </c>
      <c r="C17" s="374">
        <v>5228559</v>
      </c>
      <c r="D17" s="375" t="s">
        <v>450</v>
      </c>
      <c r="E17" s="375">
        <f>SUM(E3:E16)</f>
        <v>5692231</v>
      </c>
      <c r="F17" s="375">
        <f>SUM(F3:F16)</f>
        <v>5692231</v>
      </c>
      <c r="G17" s="352"/>
    </row>
    <row r="18" spans="1:7" ht="18" customHeight="1" thickBot="1">
      <c r="A18" s="376" t="s">
        <v>451</v>
      </c>
      <c r="B18" s="377">
        <f>IF(((E17-B17)&gt;0),E17-B17,"----")</f>
        <v>463672</v>
      </c>
      <c r="C18" s="377">
        <f>IF(((F17-C17)&gt;0),F17-C17,"----")</f>
        <v>463672</v>
      </c>
      <c r="D18" s="378" t="s">
        <v>452</v>
      </c>
      <c r="E18" s="377" t="str">
        <f>IF(((B17-E17)&gt;0),B17-E17,"----")</f>
        <v>----</v>
      </c>
      <c r="F18" s="377" t="str">
        <f>IF(((C17-F17)&gt;0),C17-F17,"----")</f>
        <v>----</v>
      </c>
      <c r="G18" s="352"/>
    </row>
    <row r="19" spans="1:8" ht="18" customHeight="1">
      <c r="A19" s="379"/>
      <c r="B19" s="352"/>
      <c r="C19" s="352"/>
      <c r="D19" s="352"/>
      <c r="E19" s="352"/>
      <c r="F19" s="352"/>
      <c r="G19" s="352"/>
      <c r="H19" s="352"/>
    </row>
    <row r="20" spans="1:8" ht="12.75">
      <c r="A20" s="379"/>
      <c r="B20" s="352"/>
      <c r="C20" s="352"/>
      <c r="D20" s="352"/>
      <c r="E20" s="352"/>
      <c r="F20" s="352"/>
      <c r="G20" s="352"/>
      <c r="H20" s="352"/>
    </row>
    <row r="21" spans="1:8" ht="12.75">
      <c r="A21" s="379"/>
      <c r="B21" s="352"/>
      <c r="C21" s="352"/>
      <c r="D21" s="352"/>
      <c r="E21" s="352"/>
      <c r="F21" s="352"/>
      <c r="G21" s="352"/>
      <c r="H21" s="352"/>
    </row>
    <row r="22" spans="1:8" ht="12.75">
      <c r="A22" s="379"/>
      <c r="B22" s="352"/>
      <c r="C22" s="352"/>
      <c r="D22" s="352"/>
      <c r="E22" s="352"/>
      <c r="F22" s="352"/>
      <c r="G22" s="352"/>
      <c r="H22" s="352"/>
    </row>
    <row r="23" spans="1:8" ht="12.75">
      <c r="A23" s="379"/>
      <c r="B23" s="352"/>
      <c r="C23" s="352"/>
      <c r="D23" s="352"/>
      <c r="E23" s="352"/>
      <c r="F23" s="352"/>
      <c r="G23" s="352"/>
      <c r="H23" s="352"/>
    </row>
    <row r="24" spans="1:8" ht="12.75">
      <c r="A24" s="379"/>
      <c r="B24" s="352"/>
      <c r="C24" s="352"/>
      <c r="D24" s="352"/>
      <c r="E24" s="352"/>
      <c r="F24" s="352"/>
      <c r="G24" s="352"/>
      <c r="H24" s="352"/>
    </row>
    <row r="25" spans="1:8" ht="12.75">
      <c r="A25" s="379"/>
      <c r="B25" s="352"/>
      <c r="C25" s="352"/>
      <c r="D25" s="352"/>
      <c r="E25" s="352"/>
      <c r="F25" s="352"/>
      <c r="G25" s="352"/>
      <c r="H25" s="352"/>
    </row>
    <row r="26" spans="1:8" ht="12.75">
      <c r="A26" s="379"/>
      <c r="B26" s="352"/>
      <c r="C26" s="352"/>
      <c r="D26" s="352"/>
      <c r="E26" s="352"/>
      <c r="F26" s="352"/>
      <c r="G26" s="352"/>
      <c r="H26" s="352"/>
    </row>
    <row r="27" spans="1:8" ht="12.75">
      <c r="A27" s="379"/>
      <c r="B27" s="352">
        <f>B22-B24</f>
        <v>0</v>
      </c>
      <c r="C27" s="352"/>
      <c r="D27" s="352"/>
      <c r="E27" s="352"/>
      <c r="F27" s="352"/>
      <c r="G27" s="352"/>
      <c r="H27" s="352"/>
    </row>
    <row r="28" spans="1:8" ht="12.75">
      <c r="A28" s="379"/>
      <c r="B28" s="352"/>
      <c r="C28" s="352"/>
      <c r="D28" s="352"/>
      <c r="E28" s="352"/>
      <c r="F28" s="352"/>
      <c r="G28" s="352"/>
      <c r="H28" s="352"/>
    </row>
    <row r="29" spans="1:8" ht="12.75">
      <c r="A29" s="379"/>
      <c r="B29" s="352"/>
      <c r="C29" s="352"/>
      <c r="D29" s="352"/>
      <c r="E29" s="352"/>
      <c r="F29" s="352"/>
      <c r="G29" s="352"/>
      <c r="H29" s="352"/>
    </row>
    <row r="30" spans="1:8" ht="12.75">
      <c r="A30" s="379"/>
      <c r="B30" s="352"/>
      <c r="C30" s="352"/>
      <c r="D30" s="352"/>
      <c r="E30" s="352"/>
      <c r="F30" s="352"/>
      <c r="G30" s="352"/>
      <c r="H30" s="352"/>
    </row>
    <row r="31" spans="1:8" ht="12.75">
      <c r="A31" s="379"/>
      <c r="B31" s="352"/>
      <c r="C31" s="352"/>
      <c r="D31" s="352"/>
      <c r="E31" s="352"/>
      <c r="F31" s="352"/>
      <c r="G31" s="352"/>
      <c r="H31" s="352"/>
    </row>
    <row r="32" spans="1:8" ht="12.75">
      <c r="A32" s="379"/>
      <c r="B32" s="352"/>
      <c r="C32" s="352"/>
      <c r="D32" s="352"/>
      <c r="E32" s="352"/>
      <c r="F32" s="352"/>
      <c r="G32" s="352"/>
      <c r="H32" s="352"/>
    </row>
    <row r="33" spans="1:8" ht="12.75">
      <c r="A33" s="379"/>
      <c r="B33" s="352"/>
      <c r="C33" s="352"/>
      <c r="D33" s="352"/>
      <c r="E33" s="352"/>
      <c r="F33" s="352"/>
      <c r="G33" s="352"/>
      <c r="H33" s="352"/>
    </row>
    <row r="34" spans="1:8" ht="12.75">
      <c r="A34" s="379"/>
      <c r="B34" s="352"/>
      <c r="C34" s="352"/>
      <c r="D34" s="352"/>
      <c r="E34" s="352"/>
      <c r="F34" s="352"/>
      <c r="G34" s="352"/>
      <c r="H34" s="352"/>
    </row>
    <row r="35" spans="1:8" ht="12.75">
      <c r="A35" s="379"/>
      <c r="B35" s="352"/>
      <c r="C35" s="352"/>
      <c r="D35" s="352"/>
      <c r="E35" s="352"/>
      <c r="F35" s="352"/>
      <c r="G35" s="352"/>
      <c r="H35" s="352"/>
    </row>
    <row r="36" spans="1:8" ht="12.75">
      <c r="A36" s="379"/>
      <c r="B36" s="352"/>
      <c r="C36" s="352"/>
      <c r="D36" s="352"/>
      <c r="E36" s="352"/>
      <c r="F36" s="352"/>
      <c r="G36" s="352"/>
      <c r="H36" s="352"/>
    </row>
    <row r="37" spans="1:8" ht="12.75">
      <c r="A37" s="379"/>
      <c r="B37" s="352"/>
      <c r="C37" s="352"/>
      <c r="D37" s="352"/>
      <c r="E37" s="352"/>
      <c r="F37" s="352"/>
      <c r="G37" s="352"/>
      <c r="H37" s="352"/>
    </row>
    <row r="38" spans="1:8" ht="12.75">
      <c r="A38" s="379"/>
      <c r="B38" s="352"/>
      <c r="C38" s="352"/>
      <c r="D38" s="352"/>
      <c r="E38" s="352"/>
      <c r="F38" s="352"/>
      <c r="G38" s="352"/>
      <c r="H38" s="352"/>
    </row>
    <row r="39" spans="1:8" ht="12.75">
      <c r="A39" s="379"/>
      <c r="B39" s="352"/>
      <c r="C39" s="352"/>
      <c r="D39" s="352"/>
      <c r="E39" s="352"/>
      <c r="F39" s="352"/>
      <c r="G39" s="352"/>
      <c r="H39" s="352"/>
    </row>
    <row r="40" spans="1:8" ht="12.75">
      <c r="A40" s="379"/>
      <c r="B40" s="352"/>
      <c r="C40" s="352"/>
      <c r="D40" s="352"/>
      <c r="E40" s="352"/>
      <c r="F40" s="352"/>
      <c r="G40" s="352"/>
      <c r="H40" s="352"/>
    </row>
    <row r="41" spans="1:8" ht="12.75">
      <c r="A41" s="379"/>
      <c r="B41" s="352"/>
      <c r="C41" s="352"/>
      <c r="D41" s="352"/>
      <c r="E41" s="352"/>
      <c r="F41" s="352"/>
      <c r="G41" s="352"/>
      <c r="H41" s="352"/>
    </row>
    <row r="42" spans="1:8" ht="12.75">
      <c r="A42" s="379"/>
      <c r="B42" s="352"/>
      <c r="C42" s="352"/>
      <c r="D42" s="352"/>
      <c r="E42" s="352"/>
      <c r="F42" s="352"/>
      <c r="G42" s="352"/>
      <c r="H42" s="352"/>
    </row>
    <row r="43" spans="1:8" ht="12.75">
      <c r="A43" s="379"/>
      <c r="B43" s="352"/>
      <c r="C43" s="352"/>
      <c r="D43" s="352"/>
      <c r="E43" s="352"/>
      <c r="F43" s="352"/>
      <c r="G43" s="352"/>
      <c r="H43" s="352"/>
    </row>
    <row r="44" spans="1:8" ht="12.75">
      <c r="A44" s="379"/>
      <c r="B44" s="352"/>
      <c r="C44" s="352"/>
      <c r="D44" s="352"/>
      <c r="E44" s="352"/>
      <c r="F44" s="352"/>
      <c r="G44" s="352"/>
      <c r="H44" s="352"/>
    </row>
    <row r="45" spans="1:8" ht="12.75">
      <c r="A45" s="379"/>
      <c r="B45" s="352"/>
      <c r="C45" s="352"/>
      <c r="D45" s="352"/>
      <c r="E45" s="352"/>
      <c r="F45" s="352"/>
      <c r="G45" s="352"/>
      <c r="H45" s="352"/>
    </row>
    <row r="46" spans="1:8" ht="12.75">
      <c r="A46" s="379"/>
      <c r="B46" s="352"/>
      <c r="C46" s="352"/>
      <c r="D46" s="352"/>
      <c r="E46" s="352"/>
      <c r="F46" s="352"/>
      <c r="G46" s="352"/>
      <c r="H46" s="352"/>
    </row>
    <row r="47" spans="1:8" ht="12.75">
      <c r="A47" s="379"/>
      <c r="B47" s="352"/>
      <c r="C47" s="352"/>
      <c r="D47" s="352"/>
      <c r="E47" s="352"/>
      <c r="F47" s="352"/>
      <c r="G47" s="352"/>
      <c r="H47" s="352"/>
    </row>
    <row r="48" spans="1:8" ht="12.75">
      <c r="A48" s="379"/>
      <c r="B48" s="352"/>
      <c r="C48" s="352"/>
      <c r="D48" s="352"/>
      <c r="E48" s="352"/>
      <c r="F48" s="352"/>
      <c r="G48" s="352"/>
      <c r="H48" s="352"/>
    </row>
    <row r="49" spans="1:8" ht="12.75">
      <c r="A49" s="379"/>
      <c r="B49" s="352"/>
      <c r="C49" s="352"/>
      <c r="D49" s="352"/>
      <c r="E49" s="352"/>
      <c r="F49" s="352"/>
      <c r="G49" s="352"/>
      <c r="H49" s="352"/>
    </row>
    <row r="50" spans="1:8" ht="12.75">
      <c r="A50" s="379"/>
      <c r="B50" s="352"/>
      <c r="C50" s="352"/>
      <c r="D50" s="352"/>
      <c r="E50" s="352"/>
      <c r="F50" s="352"/>
      <c r="G50" s="352"/>
      <c r="H50" s="352"/>
    </row>
    <row r="51" spans="1:8" ht="12.75">
      <c r="A51" s="379"/>
      <c r="B51" s="352"/>
      <c r="C51" s="352"/>
      <c r="D51" s="352"/>
      <c r="E51" s="352"/>
      <c r="F51" s="352"/>
      <c r="G51" s="352"/>
      <c r="H51" s="352"/>
    </row>
    <row r="52" spans="1:8" ht="12.75">
      <c r="A52" s="379"/>
      <c r="B52" s="352"/>
      <c r="C52" s="352"/>
      <c r="D52" s="352"/>
      <c r="E52" s="352"/>
      <c r="F52" s="352"/>
      <c r="G52" s="352"/>
      <c r="H52" s="352"/>
    </row>
    <row r="53" spans="1:8" ht="12.75">
      <c r="A53" s="379"/>
      <c r="B53" s="352"/>
      <c r="C53" s="352"/>
      <c r="D53" s="352"/>
      <c r="E53" s="352"/>
      <c r="F53" s="352"/>
      <c r="G53" s="352"/>
      <c r="H53" s="352"/>
    </row>
    <row r="54" spans="1:8" ht="12.75">
      <c r="A54" s="379"/>
      <c r="B54" s="352"/>
      <c r="C54" s="352"/>
      <c r="D54" s="352"/>
      <c r="E54" s="352"/>
      <c r="F54" s="352"/>
      <c r="G54" s="352"/>
      <c r="H54" s="352"/>
    </row>
    <row r="55" spans="1:8" ht="12.75">
      <c r="A55" s="379"/>
      <c r="B55" s="352"/>
      <c r="C55" s="352"/>
      <c r="D55" s="352"/>
      <c r="E55" s="352"/>
      <c r="F55" s="352"/>
      <c r="G55" s="352"/>
      <c r="H55" s="352"/>
    </row>
    <row r="56" spans="1:8" ht="12.75">
      <c r="A56" s="379"/>
      <c r="B56" s="352"/>
      <c r="C56" s="352"/>
      <c r="D56" s="352"/>
      <c r="E56" s="352"/>
      <c r="F56" s="352"/>
      <c r="G56" s="352"/>
      <c r="H56" s="352"/>
    </row>
    <row r="57" spans="1:8" ht="12.75">
      <c r="A57" s="379"/>
      <c r="B57" s="352"/>
      <c r="C57" s="352"/>
      <c r="D57" s="352"/>
      <c r="E57" s="352"/>
      <c r="F57" s="352"/>
      <c r="G57" s="352"/>
      <c r="H57" s="352"/>
    </row>
    <row r="58" spans="1:8" ht="12.75">
      <c r="A58" s="379"/>
      <c r="B58" s="352"/>
      <c r="C58" s="352"/>
      <c r="D58" s="352"/>
      <c r="E58" s="352"/>
      <c r="F58" s="352"/>
      <c r="G58" s="352"/>
      <c r="H58" s="352"/>
    </row>
    <row r="59" spans="1:8" ht="12.75">
      <c r="A59" s="379"/>
      <c r="B59" s="352"/>
      <c r="C59" s="352"/>
      <c r="D59" s="352"/>
      <c r="E59" s="352"/>
      <c r="F59" s="352"/>
      <c r="G59" s="352"/>
      <c r="H59" s="352"/>
    </row>
    <row r="60" spans="1:8" ht="12.75">
      <c r="A60" s="379"/>
      <c r="B60" s="352"/>
      <c r="C60" s="352"/>
      <c r="D60" s="352"/>
      <c r="E60" s="352"/>
      <c r="F60" s="352"/>
      <c r="G60" s="352"/>
      <c r="H60" s="352"/>
    </row>
    <row r="61" spans="1:8" ht="12.75">
      <c r="A61" s="379"/>
      <c r="B61" s="352"/>
      <c r="C61" s="352"/>
      <c r="D61" s="352"/>
      <c r="E61" s="352"/>
      <c r="F61" s="352"/>
      <c r="G61" s="352"/>
      <c r="H61" s="352"/>
    </row>
    <row r="62" spans="1:8" ht="12.75">
      <c r="A62" s="379"/>
      <c r="B62" s="352"/>
      <c r="C62" s="352"/>
      <c r="D62" s="352"/>
      <c r="E62" s="352"/>
      <c r="F62" s="352"/>
      <c r="G62" s="352"/>
      <c r="H62" s="352"/>
    </row>
    <row r="63" spans="1:8" ht="12.75">
      <c r="A63" s="379"/>
      <c r="B63" s="352"/>
      <c r="C63" s="352"/>
      <c r="D63" s="352"/>
      <c r="E63" s="352"/>
      <c r="F63" s="352"/>
      <c r="G63" s="352"/>
      <c r="H63" s="352"/>
    </row>
    <row r="64" spans="1:8" ht="12.75">
      <c r="A64" s="379"/>
      <c r="B64" s="352"/>
      <c r="C64" s="352"/>
      <c r="D64" s="352"/>
      <c r="E64" s="352"/>
      <c r="F64" s="352"/>
      <c r="G64" s="352"/>
      <c r="H64" s="352"/>
    </row>
    <row r="65" spans="1:8" ht="12.75">
      <c r="A65" s="379"/>
      <c r="B65" s="352"/>
      <c r="C65" s="352"/>
      <c r="D65" s="352"/>
      <c r="E65" s="352"/>
      <c r="F65" s="352"/>
      <c r="G65" s="352"/>
      <c r="H65" s="352"/>
    </row>
    <row r="66" spans="1:8" ht="12.75">
      <c r="A66" s="379"/>
      <c r="B66" s="352"/>
      <c r="C66" s="352"/>
      <c r="D66" s="352"/>
      <c r="E66" s="352"/>
      <c r="F66" s="352"/>
      <c r="G66" s="352"/>
      <c r="H66" s="352"/>
    </row>
    <row r="67" spans="1:8" ht="12.75">
      <c r="A67" s="379"/>
      <c r="B67" s="352"/>
      <c r="C67" s="352"/>
      <c r="D67" s="352"/>
      <c r="E67" s="352"/>
      <c r="F67" s="352"/>
      <c r="G67" s="352"/>
      <c r="H67" s="352"/>
    </row>
  </sheetData>
  <sheetProtection/>
  <printOptions horizontalCentered="1"/>
  <pageMargins left="0" right="0" top="0.7086614173228347" bottom="0.5118110236220472" header="0.4330708661417323" footer="0.3937007874015748"/>
  <pageSetup horizontalDpi="600" verticalDpi="600" orientation="portrait" paperSize="9" scale="90" r:id="rId1"/>
  <headerFooter alignWithMargins="0">
    <oddHeader xml:space="preserve">&amp;C&amp;"Arial,Félkövér"9.a sz. melléklet a 18/2011.(IV.1.) sz. rendelethez Marcali Városi Önkormányzat 2011. évi működési célú bevételek, működési célú kiadások mérlege  EFt
    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55"/>
  <sheetViews>
    <sheetView zoomScalePageLayoutView="0" workbookViewId="0" topLeftCell="A1">
      <selection activeCell="F19" sqref="F19"/>
    </sheetView>
  </sheetViews>
  <sheetFormatPr defaultColWidth="8.00390625" defaultRowHeight="12.75"/>
  <cols>
    <col min="1" max="1" width="22.421875" style="409" customWidth="1"/>
    <col min="2" max="2" width="13.140625" style="409" customWidth="1"/>
    <col min="3" max="3" width="12.7109375" style="409" customWidth="1"/>
    <col min="4" max="4" width="24.57421875" style="381" customWidth="1"/>
    <col min="5" max="5" width="13.421875" style="381" customWidth="1"/>
    <col min="6" max="6" width="13.8515625" style="381" customWidth="1"/>
    <col min="7" max="7" width="0.13671875" style="381" hidden="1" customWidth="1"/>
    <col min="8" max="8" width="24.421875" style="381" customWidth="1"/>
    <col min="9" max="11" width="11.00390625" style="381" customWidth="1"/>
    <col min="12" max="16384" width="8.00390625" style="381" customWidth="1"/>
  </cols>
  <sheetData>
    <row r="1" spans="1:11" ht="28.5" customHeight="1" thickBot="1">
      <c r="A1" s="382" t="s">
        <v>398</v>
      </c>
      <c r="B1" s="382"/>
      <c r="C1" s="382"/>
      <c r="D1" s="383" t="s">
        <v>75</v>
      </c>
      <c r="E1" s="383"/>
      <c r="F1" s="383" t="s">
        <v>453</v>
      </c>
      <c r="G1" s="383"/>
      <c r="K1" s="384"/>
    </row>
    <row r="2" spans="1:8" ht="37.5" customHeight="1" thickBot="1">
      <c r="A2" s="385" t="s">
        <v>1</v>
      </c>
      <c r="B2" s="355" t="s">
        <v>568</v>
      </c>
      <c r="C2" s="355" t="s">
        <v>566</v>
      </c>
      <c r="D2" s="386" t="s">
        <v>1</v>
      </c>
      <c r="E2" s="355" t="s">
        <v>568</v>
      </c>
      <c r="F2" s="355" t="s">
        <v>566</v>
      </c>
      <c r="G2" s="625"/>
      <c r="H2" s="387"/>
    </row>
    <row r="3" spans="1:8" s="387" customFormat="1" ht="24.75" customHeight="1">
      <c r="A3" s="388" t="s">
        <v>454</v>
      </c>
      <c r="B3" s="389">
        <f>'1. Önkormányzati bevételek'!C28</f>
        <v>514250</v>
      </c>
      <c r="C3" s="389">
        <f>'1. Önkormányzati bevételek'!D28</f>
        <v>514250</v>
      </c>
      <c r="D3" s="390" t="s">
        <v>455</v>
      </c>
      <c r="E3" s="391">
        <f>'2. Önkormányzati kiadások'!C44</f>
        <v>2267931</v>
      </c>
      <c r="F3" s="391">
        <f>'2. Önkormányzati kiadások'!D44</f>
        <v>2276056</v>
      </c>
      <c r="G3" s="626"/>
      <c r="H3" s="381"/>
    </row>
    <row r="4" spans="1:7" ht="24.75" customHeight="1">
      <c r="A4" s="392" t="s">
        <v>456</v>
      </c>
      <c r="B4" s="391"/>
      <c r="C4" s="391"/>
      <c r="D4" s="390" t="s">
        <v>457</v>
      </c>
      <c r="E4" s="391">
        <f>'2. Önkormányzati kiadások'!C46+'2. Önkormányzati kiadások'!C47</f>
        <v>119277</v>
      </c>
      <c r="F4" s="391">
        <f>'2. Önkormányzati kiadások'!D46+'2. Önkormányzati kiadások'!D47</f>
        <v>119277</v>
      </c>
      <c r="G4" s="626"/>
    </row>
    <row r="5" spans="1:7" ht="24.75" customHeight="1">
      <c r="A5" s="392" t="s">
        <v>458</v>
      </c>
      <c r="B5" s="391"/>
      <c r="C5" s="391"/>
      <c r="D5" s="390" t="s">
        <v>459</v>
      </c>
      <c r="E5" s="391">
        <f>'2. Önkormányzati kiadások'!C45</f>
        <v>132240</v>
      </c>
      <c r="F5" s="391">
        <f>'2. Önkormányzati kiadások'!D45</f>
        <v>132240</v>
      </c>
      <c r="G5" s="626"/>
    </row>
    <row r="6" spans="1:7" ht="24.75" customHeight="1">
      <c r="A6" s="392" t="s">
        <v>460</v>
      </c>
      <c r="B6" s="391">
        <f>'1. Önkormányzati bevételek'!C50+'1. Önkormányzati bevételek'!C51+'1. Önkormányzati bevételek'!C41+'1. Önkormányzati bevételek'!C44</f>
        <v>2072967</v>
      </c>
      <c r="C6" s="391">
        <f>'1. Önkormányzati bevételek'!D50+'1. Önkormányzati bevételek'!D51+'1. Önkormányzati bevételek'!D41+'1. Önkormányzati bevételek'!D44</f>
        <v>2079061</v>
      </c>
      <c r="D6" s="390" t="s">
        <v>461</v>
      </c>
      <c r="E6" s="391">
        <f>'2. Önkormányzati kiadások'!C50</f>
        <v>4811</v>
      </c>
      <c r="F6" s="391">
        <f>'2. Önkormányzati kiadások'!D50</f>
        <v>4811</v>
      </c>
      <c r="G6" s="626"/>
    </row>
    <row r="7" spans="1:8" ht="24.75" customHeight="1">
      <c r="A7" s="392" t="s">
        <v>445</v>
      </c>
      <c r="B7" s="391">
        <f>'1. Önkormányzati bevételek'!C65+'1. Önkormányzati bevételek'!C66</f>
        <v>728640</v>
      </c>
      <c r="C7" s="391">
        <f>'1. Önkormányzati bevételek'!D65+'1. Önkormányzati bevételek'!D66</f>
        <v>728640</v>
      </c>
      <c r="D7" s="390" t="s">
        <v>462</v>
      </c>
      <c r="E7" s="391">
        <v>219668</v>
      </c>
      <c r="F7" s="391">
        <v>217637</v>
      </c>
      <c r="G7" s="626"/>
      <c r="H7" s="393"/>
    </row>
    <row r="8" spans="1:7" ht="24.75" customHeight="1">
      <c r="A8" s="392" t="s">
        <v>463</v>
      </c>
      <c r="B8" s="391"/>
      <c r="C8" s="391"/>
      <c r="D8" s="394" t="s">
        <v>464</v>
      </c>
      <c r="E8" s="391">
        <f>'2. Önkormányzati kiadások'!C54</f>
        <v>6400</v>
      </c>
      <c r="F8" s="391">
        <f>'2. Önkormányzati kiadások'!D54</f>
        <v>6400</v>
      </c>
      <c r="G8" s="626"/>
    </row>
    <row r="9" spans="1:10" ht="24.75" customHeight="1">
      <c r="A9" s="395" t="s">
        <v>465</v>
      </c>
      <c r="B9" s="391"/>
      <c r="C9" s="391"/>
      <c r="D9" s="390" t="s">
        <v>466</v>
      </c>
      <c r="E9" s="391">
        <f>'2. Önkormányzati kiadások'!C52</f>
        <v>148744</v>
      </c>
      <c r="F9" s="391">
        <f>'2. Önkormányzati kiadások'!D52</f>
        <v>148744</v>
      </c>
      <c r="G9" s="626"/>
      <c r="J9" s="396"/>
    </row>
    <row r="10" spans="1:10" ht="24.75" customHeight="1">
      <c r="A10" s="395" t="s">
        <v>467</v>
      </c>
      <c r="B10" s="391">
        <v>39000</v>
      </c>
      <c r="C10" s="391">
        <v>39000</v>
      </c>
      <c r="D10" s="390" t="s">
        <v>468</v>
      </c>
      <c r="E10" s="391">
        <v>90843</v>
      </c>
      <c r="F10" s="391">
        <v>90843</v>
      </c>
      <c r="G10" s="626"/>
      <c r="J10" s="396"/>
    </row>
    <row r="11" spans="1:7" ht="24.75" customHeight="1">
      <c r="A11" s="395" t="s">
        <v>469</v>
      </c>
      <c r="B11" s="391">
        <f>'1. Önkormányzati bevételek'!C56</f>
        <v>16224</v>
      </c>
      <c r="C11" s="391">
        <f>'1. Önkormányzati bevételek'!D56</f>
        <v>16224</v>
      </c>
      <c r="D11" s="394"/>
      <c r="E11" s="391"/>
      <c r="F11" s="391"/>
      <c r="G11" s="626"/>
    </row>
    <row r="12" spans="1:7" ht="24.75" customHeight="1">
      <c r="A12" s="395" t="s">
        <v>470</v>
      </c>
      <c r="B12" s="391">
        <f>'5.b PH kiadás'!C38</f>
        <v>82505</v>
      </c>
      <c r="C12" s="391">
        <f>'5.b PH kiadás'!D38</f>
        <v>82505</v>
      </c>
      <c r="D12" s="394"/>
      <c r="E12" s="391"/>
      <c r="F12" s="391"/>
      <c r="G12" s="626"/>
    </row>
    <row r="13" spans="1:7" ht="24.75" customHeight="1">
      <c r="A13" s="395"/>
      <c r="B13" s="397"/>
      <c r="C13" s="622"/>
      <c r="D13" s="394"/>
      <c r="E13" s="397"/>
      <c r="F13" s="397"/>
      <c r="G13" s="627"/>
    </row>
    <row r="14" spans="1:7" ht="18" customHeight="1">
      <c r="A14" s="395"/>
      <c r="B14" s="397"/>
      <c r="C14" s="622"/>
      <c r="D14" s="394"/>
      <c r="E14" s="397"/>
      <c r="F14" s="397"/>
      <c r="G14" s="627"/>
    </row>
    <row r="15" spans="1:7" ht="18" customHeight="1" thickBot="1">
      <c r="A15" s="398"/>
      <c r="B15" s="399"/>
      <c r="C15" s="623"/>
      <c r="D15" s="394"/>
      <c r="E15" s="397"/>
      <c r="F15" s="397"/>
      <c r="G15" s="627"/>
    </row>
    <row r="16" spans="1:7" ht="18" customHeight="1" thickBot="1">
      <c r="A16" s="400" t="s">
        <v>450</v>
      </c>
      <c r="B16" s="401">
        <f>SUM(B3:B15)</f>
        <v>3453586</v>
      </c>
      <c r="C16" s="401">
        <f>SUM(C3:C15)</f>
        <v>3459680</v>
      </c>
      <c r="D16" s="402" t="s">
        <v>450</v>
      </c>
      <c r="E16" s="403">
        <f>SUM(E3:E15)</f>
        <v>2989914</v>
      </c>
      <c r="F16" s="403">
        <f>SUM(F3:F15)</f>
        <v>2996008</v>
      </c>
      <c r="G16" s="628"/>
    </row>
    <row r="17" spans="1:7" ht="18" customHeight="1" thickBot="1">
      <c r="A17" s="404" t="s">
        <v>451</v>
      </c>
      <c r="B17" s="405" t="str">
        <f>IF(((E16-B16)&gt;0),E16-B16,"----")</f>
        <v>----</v>
      </c>
      <c r="C17" s="624"/>
      <c r="D17" s="406" t="s">
        <v>452</v>
      </c>
      <c r="E17" s="407">
        <f>IF(((B16-E16)&gt;0),B16-E16,"----")</f>
        <v>463672</v>
      </c>
      <c r="F17" s="407">
        <f>IF(((C16-F16)&gt;0),C16-F16,"----")</f>
        <v>463672</v>
      </c>
      <c r="G17" s="629"/>
    </row>
    <row r="18" spans="1:7" ht="18" customHeight="1">
      <c r="A18" s="408"/>
      <c r="B18" s="408"/>
      <c r="C18" s="408"/>
      <c r="D18" s="396"/>
      <c r="E18" s="396"/>
      <c r="F18" s="396"/>
      <c r="G18" s="396"/>
    </row>
    <row r="19" spans="1:7" ht="12.75">
      <c r="A19" s="408"/>
      <c r="B19" s="408"/>
      <c r="C19" s="408"/>
      <c r="D19" s="396"/>
      <c r="E19" s="396"/>
      <c r="F19" s="396"/>
      <c r="G19" s="396"/>
    </row>
    <row r="20" spans="1:7" ht="12.75">
      <c r="A20" s="408"/>
      <c r="B20" s="408"/>
      <c r="C20" s="408"/>
      <c r="D20" s="396"/>
      <c r="E20" s="396"/>
      <c r="F20" s="396"/>
      <c r="G20" s="396"/>
    </row>
    <row r="21" spans="1:7" ht="12.75">
      <c r="A21" s="408"/>
      <c r="B21" s="408"/>
      <c r="C21" s="408"/>
      <c r="D21" s="396"/>
      <c r="E21" s="396"/>
      <c r="F21" s="396"/>
      <c r="G21" s="396"/>
    </row>
    <row r="22" spans="1:7" ht="12.75">
      <c r="A22" s="408"/>
      <c r="B22" s="408"/>
      <c r="C22" s="408"/>
      <c r="D22" s="396"/>
      <c r="E22" s="396"/>
      <c r="F22" s="396"/>
      <c r="G22" s="396"/>
    </row>
    <row r="23" spans="1:7" ht="12.75">
      <c r="A23" s="408"/>
      <c r="B23" s="408"/>
      <c r="C23" s="408"/>
      <c r="D23" s="396"/>
      <c r="E23" s="396"/>
      <c r="F23" s="396"/>
      <c r="G23" s="396"/>
    </row>
    <row r="24" spans="1:7" ht="12.75">
      <c r="A24" s="408"/>
      <c r="B24" s="408"/>
      <c r="C24" s="408"/>
      <c r="D24" s="396"/>
      <c r="E24" s="396"/>
      <c r="F24" s="396"/>
      <c r="G24" s="396"/>
    </row>
    <row r="25" spans="1:7" ht="12.75">
      <c r="A25" s="408"/>
      <c r="B25" s="408"/>
      <c r="C25" s="408"/>
      <c r="D25" s="396"/>
      <c r="E25" s="396"/>
      <c r="F25" s="396"/>
      <c r="G25" s="396"/>
    </row>
    <row r="26" spans="1:7" ht="12.75">
      <c r="A26" s="408"/>
      <c r="B26" s="408"/>
      <c r="C26" s="408"/>
      <c r="D26" s="396"/>
      <c r="E26" s="396"/>
      <c r="F26" s="396"/>
      <c r="G26" s="396"/>
    </row>
    <row r="27" spans="1:7" ht="12.75">
      <c r="A27" s="408"/>
      <c r="B27" s="408"/>
      <c r="C27" s="408"/>
      <c r="D27" s="396"/>
      <c r="E27" s="396"/>
      <c r="F27" s="396"/>
      <c r="G27" s="396"/>
    </row>
    <row r="28" spans="1:7" ht="12.75">
      <c r="A28" s="408"/>
      <c r="B28" s="408"/>
      <c r="C28" s="408"/>
      <c r="D28" s="396"/>
      <c r="E28" s="396"/>
      <c r="F28" s="396"/>
      <c r="G28" s="396"/>
    </row>
    <row r="29" spans="1:7" ht="12.75">
      <c r="A29" s="408"/>
      <c r="B29" s="408"/>
      <c r="C29" s="408"/>
      <c r="D29" s="396"/>
      <c r="E29" s="396"/>
      <c r="F29" s="396"/>
      <c r="G29" s="396"/>
    </row>
    <row r="30" spans="1:7" ht="12.75">
      <c r="A30" s="408"/>
      <c r="B30" s="408"/>
      <c r="C30" s="408"/>
      <c r="D30" s="396"/>
      <c r="E30" s="396"/>
      <c r="F30" s="396"/>
      <c r="G30" s="396"/>
    </row>
    <row r="31" spans="1:7" ht="12.75">
      <c r="A31" s="408"/>
      <c r="B31" s="408"/>
      <c r="C31" s="408"/>
      <c r="D31" s="396"/>
      <c r="E31" s="396"/>
      <c r="F31" s="396"/>
      <c r="G31" s="396"/>
    </row>
    <row r="32" spans="1:7" ht="12.75">
      <c r="A32" s="408"/>
      <c r="B32" s="408"/>
      <c r="C32" s="408"/>
      <c r="D32" s="396"/>
      <c r="E32" s="396"/>
      <c r="F32" s="396"/>
      <c r="G32" s="396"/>
    </row>
    <row r="33" spans="1:7" ht="12.75">
      <c r="A33" s="408"/>
      <c r="B33" s="408"/>
      <c r="C33" s="408"/>
      <c r="D33" s="396"/>
      <c r="E33" s="396"/>
      <c r="F33" s="396"/>
      <c r="G33" s="396"/>
    </row>
    <row r="34" spans="1:7" ht="12.75">
      <c r="A34" s="408"/>
      <c r="B34" s="408"/>
      <c r="C34" s="408"/>
      <c r="D34" s="396"/>
      <c r="E34" s="396"/>
      <c r="F34" s="396"/>
      <c r="G34" s="396"/>
    </row>
    <row r="35" spans="1:7" ht="12.75">
      <c r="A35" s="408"/>
      <c r="B35" s="408"/>
      <c r="C35" s="408"/>
      <c r="D35" s="396"/>
      <c r="E35" s="396"/>
      <c r="F35" s="396"/>
      <c r="G35" s="396"/>
    </row>
    <row r="36" spans="1:7" ht="12.75">
      <c r="A36" s="408"/>
      <c r="B36" s="408"/>
      <c r="C36" s="408"/>
      <c r="D36" s="396"/>
      <c r="E36" s="396"/>
      <c r="F36" s="396"/>
      <c r="G36" s="396"/>
    </row>
    <row r="37" spans="1:7" ht="12.75">
      <c r="A37" s="408"/>
      <c r="B37" s="408"/>
      <c r="C37" s="408"/>
      <c r="D37" s="396"/>
      <c r="E37" s="396"/>
      <c r="F37" s="396"/>
      <c r="G37" s="396"/>
    </row>
    <row r="38" spans="1:7" ht="12.75">
      <c r="A38" s="408"/>
      <c r="B38" s="408"/>
      <c r="C38" s="408"/>
      <c r="D38" s="396"/>
      <c r="E38" s="396"/>
      <c r="F38" s="396"/>
      <c r="G38" s="396"/>
    </row>
    <row r="39" spans="1:7" ht="12.75">
      <c r="A39" s="408"/>
      <c r="B39" s="408"/>
      <c r="C39" s="408"/>
      <c r="D39" s="396"/>
      <c r="E39" s="396"/>
      <c r="F39" s="396"/>
      <c r="G39" s="396"/>
    </row>
    <row r="40" spans="1:7" ht="12.75">
      <c r="A40" s="408"/>
      <c r="B40" s="408"/>
      <c r="C40" s="408"/>
      <c r="D40" s="396"/>
      <c r="E40" s="396"/>
      <c r="F40" s="396"/>
      <c r="G40" s="396"/>
    </row>
    <row r="41" spans="1:7" ht="12.75">
      <c r="A41" s="408"/>
      <c r="B41" s="408"/>
      <c r="C41" s="408"/>
      <c r="D41" s="396"/>
      <c r="E41" s="396"/>
      <c r="F41" s="396"/>
      <c r="G41" s="396"/>
    </row>
    <row r="42" spans="1:7" ht="12.75">
      <c r="A42" s="408"/>
      <c r="B42" s="408"/>
      <c r="C42" s="408"/>
      <c r="D42" s="396"/>
      <c r="E42" s="396"/>
      <c r="F42" s="396"/>
      <c r="G42" s="396"/>
    </row>
    <row r="43" spans="1:7" ht="12.75">
      <c r="A43" s="408"/>
      <c r="B43" s="408"/>
      <c r="C43" s="408"/>
      <c r="D43" s="396"/>
      <c r="E43" s="396"/>
      <c r="F43" s="396"/>
      <c r="G43" s="396"/>
    </row>
    <row r="44" spans="1:7" ht="12.75">
      <c r="A44" s="408"/>
      <c r="B44" s="408"/>
      <c r="C44" s="408"/>
      <c r="D44" s="396"/>
      <c r="E44" s="396"/>
      <c r="F44" s="396"/>
      <c r="G44" s="396"/>
    </row>
    <row r="45" spans="1:7" ht="12.75">
      <c r="A45" s="408"/>
      <c r="B45" s="408"/>
      <c r="C45" s="408"/>
      <c r="D45" s="396"/>
      <c r="E45" s="396"/>
      <c r="F45" s="396"/>
      <c r="G45" s="396"/>
    </row>
    <row r="46" spans="1:7" ht="12.75">
      <c r="A46" s="408"/>
      <c r="B46" s="408"/>
      <c r="C46" s="408"/>
      <c r="D46" s="396"/>
      <c r="E46" s="396"/>
      <c r="F46" s="396"/>
      <c r="G46" s="396"/>
    </row>
    <row r="47" spans="1:7" ht="12.75">
      <c r="A47" s="408"/>
      <c r="B47" s="408"/>
      <c r="C47" s="408"/>
      <c r="D47" s="396"/>
      <c r="E47" s="396"/>
      <c r="F47" s="396"/>
      <c r="G47" s="396"/>
    </row>
    <row r="48" spans="1:7" ht="12.75">
      <c r="A48" s="408"/>
      <c r="B48" s="408"/>
      <c r="C48" s="408"/>
      <c r="D48" s="396"/>
      <c r="E48" s="396"/>
      <c r="F48" s="396"/>
      <c r="G48" s="396"/>
    </row>
    <row r="49" spans="1:7" ht="12.75">
      <c r="A49" s="408"/>
      <c r="B49" s="408"/>
      <c r="C49" s="408"/>
      <c r="D49" s="396"/>
      <c r="E49" s="396"/>
      <c r="F49" s="396"/>
      <c r="G49" s="396"/>
    </row>
    <row r="50" spans="1:7" ht="12.75">
      <c r="A50" s="408"/>
      <c r="B50" s="408"/>
      <c r="C50" s="408"/>
      <c r="D50" s="396"/>
      <c r="E50" s="396"/>
      <c r="F50" s="396"/>
      <c r="G50" s="396"/>
    </row>
    <row r="51" spans="1:7" ht="12.75">
      <c r="A51" s="408"/>
      <c r="B51" s="408"/>
      <c r="C51" s="408"/>
      <c r="D51" s="396"/>
      <c r="E51" s="396"/>
      <c r="F51" s="396"/>
      <c r="G51" s="396"/>
    </row>
    <row r="52" spans="1:7" ht="12.75">
      <c r="A52" s="408"/>
      <c r="B52" s="408"/>
      <c r="C52" s="408"/>
      <c r="D52" s="396"/>
      <c r="E52" s="396"/>
      <c r="F52" s="396"/>
      <c r="G52" s="396"/>
    </row>
    <row r="53" spans="1:7" ht="12.75">
      <c r="A53" s="408"/>
      <c r="B53" s="408"/>
      <c r="C53" s="408"/>
      <c r="D53" s="396"/>
      <c r="E53" s="396"/>
      <c r="F53" s="396"/>
      <c r="G53" s="396"/>
    </row>
    <row r="54" spans="1:7" ht="12.75">
      <c r="A54" s="408"/>
      <c r="B54" s="408"/>
      <c r="C54" s="408"/>
      <c r="D54" s="396"/>
      <c r="E54" s="396"/>
      <c r="F54" s="396"/>
      <c r="G54" s="396"/>
    </row>
    <row r="55" spans="1:7" ht="12.75">
      <c r="A55" s="408"/>
      <c r="B55" s="408"/>
      <c r="C55" s="408"/>
      <c r="D55" s="396"/>
      <c r="E55" s="396"/>
      <c r="F55" s="396"/>
      <c r="G55" s="396"/>
    </row>
  </sheetData>
  <sheetProtection/>
  <printOptions horizontalCentered="1"/>
  <pageMargins left="0.1968503937007874" right="0.1968503937007874" top="0.7086614173228347" bottom="0.5118110236220472" header="0.4330708661417323" footer="0.3937007874015748"/>
  <pageSetup horizontalDpi="300" verticalDpi="300" orientation="landscape" paperSize="9" scale="105" r:id="rId1"/>
  <headerFooter alignWithMargins="0">
    <oddHeader>&amp;C&amp;"Arial,Félkövér"9.b sz. melléklet a 18/2011.(IV.1.) sz. rendelethez Marcali Városi Önkormányzat 2011. évi felhalmozási célú bevételek, felhalmozási célú kiadások mérlege
         EFt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12"/>
  <sheetViews>
    <sheetView zoomScalePageLayoutView="0" workbookViewId="0" topLeftCell="A1">
      <selection activeCell="H5" sqref="H5"/>
    </sheetView>
  </sheetViews>
  <sheetFormatPr defaultColWidth="8.00390625" defaultRowHeight="12.75"/>
  <cols>
    <col min="1" max="2" width="8.00390625" style="438" customWidth="1"/>
    <col min="3" max="3" width="9.00390625" style="438" customWidth="1"/>
    <col min="4" max="4" width="6.140625" style="438" customWidth="1"/>
    <col min="5" max="5" width="4.28125" style="438" customWidth="1"/>
    <col min="6" max="6" width="27.140625" style="438" customWidth="1"/>
    <col min="7" max="9" width="15.7109375" style="438" customWidth="1"/>
    <col min="10" max="16384" width="8.00390625" style="438" customWidth="1"/>
  </cols>
  <sheetData>
    <row r="1" ht="16.5" thickBot="1">
      <c r="J1" s="439" t="s">
        <v>502</v>
      </c>
    </row>
    <row r="2" spans="3:9" ht="16.5" thickBot="1">
      <c r="C2" s="750" t="s">
        <v>1</v>
      </c>
      <c r="D2" s="751"/>
      <c r="E2" s="751"/>
      <c r="F2" s="752"/>
      <c r="G2" s="441" t="s">
        <v>504</v>
      </c>
      <c r="H2" s="441" t="s">
        <v>505</v>
      </c>
      <c r="I2" s="442" t="s">
        <v>281</v>
      </c>
    </row>
    <row r="3" spans="3:9" ht="15.75">
      <c r="C3" s="746" t="s">
        <v>58</v>
      </c>
      <c r="D3" s="747"/>
      <c r="E3" s="747"/>
      <c r="F3" s="747"/>
      <c r="G3" s="443">
        <v>4676826</v>
      </c>
      <c r="H3" s="443">
        <v>2731040</v>
      </c>
      <c r="I3" s="444">
        <f aca="true" t="shared" si="0" ref="I3:I11">SUM(G3:H3)</f>
        <v>7407866</v>
      </c>
    </row>
    <row r="4" spans="3:9" ht="15.75">
      <c r="C4" s="753" t="s">
        <v>503</v>
      </c>
      <c r="D4" s="754"/>
      <c r="E4" s="754"/>
      <c r="F4" s="754"/>
      <c r="G4" s="440">
        <v>5632231</v>
      </c>
      <c r="H4" s="440">
        <v>2847264</v>
      </c>
      <c r="I4" s="445">
        <f t="shared" si="0"/>
        <v>8479495</v>
      </c>
    </row>
    <row r="5" spans="3:9" s="446" customFormat="1" ht="24" customHeight="1" thickBot="1">
      <c r="C5" s="755" t="s">
        <v>506</v>
      </c>
      <c r="D5" s="756"/>
      <c r="E5" s="756"/>
      <c r="F5" s="756"/>
      <c r="G5" s="447">
        <f>G3-G4</f>
        <v>-955405</v>
      </c>
      <c r="H5" s="447">
        <f>H3-H4</f>
        <v>-116224</v>
      </c>
      <c r="I5" s="447">
        <f>I3-I4</f>
        <v>-1071629</v>
      </c>
    </row>
    <row r="6" spans="3:9" s="446" customFormat="1" ht="24" customHeight="1" thickBot="1">
      <c r="C6" s="757" t="s">
        <v>507</v>
      </c>
      <c r="D6" s="758"/>
      <c r="E6" s="758"/>
      <c r="F6" s="758"/>
      <c r="G6" s="449">
        <v>197733</v>
      </c>
      <c r="H6" s="449">
        <v>728640</v>
      </c>
      <c r="I6" s="450">
        <f t="shared" si="0"/>
        <v>926373</v>
      </c>
    </row>
    <row r="7" spans="3:9" ht="15.75">
      <c r="C7" s="746" t="s">
        <v>508</v>
      </c>
      <c r="D7" s="747"/>
      <c r="E7" s="747"/>
      <c r="F7" s="747"/>
      <c r="G7" s="443">
        <v>354000</v>
      </c>
      <c r="H7" s="443"/>
      <c r="I7" s="444">
        <f t="shared" si="0"/>
        <v>354000</v>
      </c>
    </row>
    <row r="8" spans="3:9" ht="15.75">
      <c r="C8" s="753" t="s">
        <v>509</v>
      </c>
      <c r="D8" s="754"/>
      <c r="E8" s="754"/>
      <c r="F8" s="754"/>
      <c r="G8" s="440">
        <v>60000</v>
      </c>
      <c r="H8" s="440">
        <v>148744</v>
      </c>
      <c r="I8" s="445">
        <f t="shared" si="0"/>
        <v>208744</v>
      </c>
    </row>
    <row r="9" spans="3:9" s="446" customFormat="1" ht="24" customHeight="1" thickBot="1">
      <c r="C9" s="755" t="s">
        <v>510</v>
      </c>
      <c r="D9" s="756"/>
      <c r="E9" s="756"/>
      <c r="F9" s="756"/>
      <c r="G9" s="447">
        <f>G7-G8</f>
        <v>294000</v>
      </c>
      <c r="H9" s="447">
        <f>H7-H8</f>
        <v>-148744</v>
      </c>
      <c r="I9" s="448">
        <f t="shared" si="0"/>
        <v>145256</v>
      </c>
    </row>
    <row r="10" spans="3:9" ht="15.75">
      <c r="C10" s="746" t="s">
        <v>170</v>
      </c>
      <c r="D10" s="747"/>
      <c r="E10" s="747"/>
      <c r="F10" s="747"/>
      <c r="G10" s="443">
        <f>SUM(G4+G8)</f>
        <v>5692231</v>
      </c>
      <c r="H10" s="443">
        <f>SUM(H4+H8)</f>
        <v>2996008</v>
      </c>
      <c r="I10" s="444">
        <f t="shared" si="0"/>
        <v>8688239</v>
      </c>
    </row>
    <row r="11" spans="3:9" ht="16.5" thickBot="1">
      <c r="C11" s="748" t="s">
        <v>71</v>
      </c>
      <c r="D11" s="749"/>
      <c r="E11" s="749"/>
      <c r="F11" s="749"/>
      <c r="G11" s="451">
        <f>SUM(G3+G6+G7)</f>
        <v>5228559</v>
      </c>
      <c r="H11" s="451">
        <f>SUM(H3+H6+H7)</f>
        <v>3459680</v>
      </c>
      <c r="I11" s="452">
        <f t="shared" si="0"/>
        <v>8688239</v>
      </c>
    </row>
    <row r="12" spans="3:9" ht="15.75">
      <c r="C12" s="453"/>
      <c r="D12" s="453"/>
      <c r="E12" s="453"/>
      <c r="F12" s="453"/>
      <c r="G12" s="454"/>
      <c r="H12" s="454"/>
      <c r="I12" s="454"/>
    </row>
  </sheetData>
  <sheetProtection/>
  <mergeCells count="10">
    <mergeCell ref="C10:F10"/>
    <mergeCell ref="C11:F11"/>
    <mergeCell ref="C2:F2"/>
    <mergeCell ref="C3:F3"/>
    <mergeCell ref="C4:F4"/>
    <mergeCell ref="C5:F5"/>
    <mergeCell ref="C9:F9"/>
    <mergeCell ref="C6:F6"/>
    <mergeCell ref="C7:F7"/>
    <mergeCell ref="C8:F8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200" verticalDpi="200" orientation="portrait" paperSize="9" scale="87" r:id="rId1"/>
  <headerFooter alignWithMargins="0">
    <oddHeader>&amp;C&amp;"Arial,Félkövér"9.c sz. melléklet a 18/2011.(IV.1). sz. rendelethez Marcali Városi Önkormányzat 2011. évi összevont költségvetési mérlege
                  EFt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zoomScale="150" zoomScaleNormal="150" zoomScalePageLayoutView="0" workbookViewId="0" topLeftCell="A1">
      <selection activeCell="A2" sqref="A2:D2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5" width="15.7109375" style="0" customWidth="1"/>
  </cols>
  <sheetData>
    <row r="1" spans="1:4" ht="12.75">
      <c r="A1" s="759" t="s">
        <v>275</v>
      </c>
      <c r="B1" s="759"/>
      <c r="C1" s="759"/>
      <c r="D1" s="759"/>
    </row>
    <row r="2" spans="1:4" ht="12.75">
      <c r="A2" s="760" t="s">
        <v>583</v>
      </c>
      <c r="B2" s="760"/>
      <c r="C2" s="760"/>
      <c r="D2" s="760"/>
    </row>
    <row r="3" spans="1:4" ht="12.75">
      <c r="A3" s="761" t="s">
        <v>518</v>
      </c>
      <c r="B3" s="761"/>
      <c r="C3" s="761"/>
      <c r="D3" s="761"/>
    </row>
    <row r="4" spans="1:4" ht="24.75" customHeight="1">
      <c r="A4" s="762"/>
      <c r="B4" s="762"/>
      <c r="C4" s="762"/>
      <c r="D4" s="762"/>
    </row>
    <row r="5" spans="1:4" ht="26.25" thickBot="1">
      <c r="A5" s="267"/>
      <c r="B5" s="267"/>
      <c r="C5" s="267"/>
      <c r="D5" s="267" t="s">
        <v>492</v>
      </c>
    </row>
    <row r="6" spans="1:5" s="417" customFormat="1" ht="32.25" thickBot="1">
      <c r="A6" s="412" t="s">
        <v>294</v>
      </c>
      <c r="B6" s="413" t="s">
        <v>1</v>
      </c>
      <c r="C6" s="414" t="s">
        <v>493</v>
      </c>
      <c r="D6" s="415" t="s">
        <v>494</v>
      </c>
      <c r="E6" s="416" t="s">
        <v>495</v>
      </c>
    </row>
    <row r="7" spans="1:5" ht="25.5">
      <c r="A7" s="418" t="s">
        <v>76</v>
      </c>
      <c r="B7" s="200" t="s">
        <v>311</v>
      </c>
      <c r="C7" s="182">
        <v>114631</v>
      </c>
      <c r="D7" s="184">
        <v>165576</v>
      </c>
      <c r="E7" s="419"/>
    </row>
    <row r="8" spans="1:5" ht="25.5">
      <c r="A8" s="418" t="s">
        <v>90</v>
      </c>
      <c r="B8" s="420" t="s">
        <v>315</v>
      </c>
      <c r="C8" s="184">
        <v>579933</v>
      </c>
      <c r="D8" s="184">
        <v>644370</v>
      </c>
      <c r="E8" s="419"/>
    </row>
    <row r="9" spans="1:5" ht="25.5">
      <c r="A9" s="418" t="s">
        <v>122</v>
      </c>
      <c r="B9" s="420" t="s">
        <v>313</v>
      </c>
      <c r="C9" s="184">
        <v>72604</v>
      </c>
      <c r="D9" s="184">
        <v>72604</v>
      </c>
      <c r="E9" s="419"/>
    </row>
    <row r="10" spans="1:5" ht="12.75">
      <c r="A10" s="418" t="s">
        <v>130</v>
      </c>
      <c r="B10" s="420" t="s">
        <v>323</v>
      </c>
      <c r="C10" s="184">
        <v>193500</v>
      </c>
      <c r="D10" s="184">
        <v>215000</v>
      </c>
      <c r="E10" s="419"/>
    </row>
    <row r="11" spans="1:5" ht="38.25">
      <c r="A11" s="421" t="s">
        <v>132</v>
      </c>
      <c r="B11" s="422" t="s">
        <v>477</v>
      </c>
      <c r="C11" s="423"/>
      <c r="D11" s="424"/>
      <c r="E11" s="425"/>
    </row>
    <row r="12" spans="1:5" ht="12.75">
      <c r="A12" s="421"/>
      <c r="B12" s="426" t="s">
        <v>496</v>
      </c>
      <c r="C12" s="424">
        <v>9775</v>
      </c>
      <c r="D12" s="424">
        <v>14375</v>
      </c>
      <c r="E12" s="425">
        <v>2875</v>
      </c>
    </row>
    <row r="13" spans="1:5" ht="12.75">
      <c r="A13" s="421"/>
      <c r="B13" s="426" t="s">
        <v>497</v>
      </c>
      <c r="C13" s="424">
        <v>703724</v>
      </c>
      <c r="D13" s="424">
        <v>1030488</v>
      </c>
      <c r="E13" s="425">
        <v>202578</v>
      </c>
    </row>
    <row r="14" spans="1:5" ht="12.75">
      <c r="A14" s="418"/>
      <c r="B14" s="181" t="s">
        <v>498</v>
      </c>
      <c r="C14" s="182">
        <v>626749</v>
      </c>
      <c r="D14" s="182">
        <v>917290</v>
      </c>
      <c r="E14" s="427">
        <v>179938</v>
      </c>
    </row>
    <row r="15" spans="1:5" ht="26.25" thickBot="1">
      <c r="A15" s="421" t="s">
        <v>133</v>
      </c>
      <c r="B15" s="426" t="s">
        <v>499</v>
      </c>
      <c r="C15" s="424">
        <v>10847</v>
      </c>
      <c r="D15" s="423">
        <v>11418</v>
      </c>
      <c r="E15" s="428"/>
    </row>
    <row r="16" spans="1:5" s="257" customFormat="1" ht="16.5" thickBot="1">
      <c r="A16" s="429"/>
      <c r="B16" s="220" t="s">
        <v>148</v>
      </c>
      <c r="C16" s="221">
        <f>SUM(C7:C15)</f>
        <v>2311763</v>
      </c>
      <c r="D16" s="221">
        <f>SUM(D7:D15)</f>
        <v>3071121</v>
      </c>
      <c r="E16" s="221">
        <f>SUM(E7:E15)</f>
        <v>385391</v>
      </c>
    </row>
    <row r="17" ht="13.5" thickBot="1"/>
    <row r="18" spans="2:5" ht="32.25" thickBot="1">
      <c r="B18" s="430" t="s">
        <v>500</v>
      </c>
      <c r="C18" s="431" t="s">
        <v>501</v>
      </c>
      <c r="D18" s="108"/>
      <c r="E18" s="108"/>
    </row>
    <row r="19" spans="2:5" ht="15.75">
      <c r="B19" s="432" t="s">
        <v>496</v>
      </c>
      <c r="C19" s="433">
        <f>SUM(D7:D10)-SUM(C7:C10)</f>
        <v>136882</v>
      </c>
      <c r="D19" s="108"/>
      <c r="E19" s="108"/>
    </row>
    <row r="20" spans="2:5" ht="15.75">
      <c r="B20" s="434" t="s">
        <v>497</v>
      </c>
      <c r="C20" s="435">
        <v>124186</v>
      </c>
      <c r="D20" s="108"/>
      <c r="E20" s="108"/>
    </row>
    <row r="21" spans="2:5" ht="16.5" thickBot="1">
      <c r="B21" s="436" t="s">
        <v>498</v>
      </c>
      <c r="C21" s="437">
        <v>110603</v>
      </c>
      <c r="D21" s="108"/>
      <c r="E21" s="108"/>
    </row>
  </sheetData>
  <sheetProtection/>
  <mergeCells count="3">
    <mergeCell ref="A1:D1"/>
    <mergeCell ref="A2:D2"/>
    <mergeCell ref="A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&amp;C10. sz. melléklet a 17/2011.(III.9.) sz. rendelethez Marcali Városi Önkormányzat 
EU támogatások, projektek
E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46"/>
  <sheetViews>
    <sheetView zoomScalePageLayoutView="0" workbookViewId="0" topLeftCell="B1">
      <selection activeCell="B2" sqref="B2:E2"/>
    </sheetView>
  </sheetViews>
  <sheetFormatPr defaultColWidth="9.140625" defaultRowHeight="12.75"/>
  <cols>
    <col min="1" max="1" width="8.421875" style="0" customWidth="1"/>
    <col min="2" max="2" width="21.8515625" style="0" customWidth="1"/>
    <col min="3" max="3" width="58.28125" style="0" customWidth="1"/>
    <col min="4" max="4" width="11.140625" style="0" customWidth="1"/>
    <col min="5" max="5" width="7.421875" style="0" customWidth="1"/>
  </cols>
  <sheetData>
    <row r="1" spans="2:5" ht="12.75">
      <c r="B1" s="771" t="s">
        <v>519</v>
      </c>
      <c r="C1" s="771"/>
      <c r="D1" s="771"/>
      <c r="E1" s="771"/>
    </row>
    <row r="2" spans="2:5" ht="12.75">
      <c r="B2" s="760" t="s">
        <v>584</v>
      </c>
      <c r="C2" s="760"/>
      <c r="D2" s="760"/>
      <c r="E2" s="760"/>
    </row>
    <row r="3" spans="2:5" ht="12.75">
      <c r="B3" s="772" t="s">
        <v>523</v>
      </c>
      <c r="C3" s="773"/>
      <c r="D3" s="773"/>
      <c r="E3" s="773"/>
    </row>
    <row r="4" spans="2:5" ht="13.5" thickBot="1">
      <c r="B4" s="270"/>
      <c r="C4" s="271"/>
      <c r="D4" s="272" t="s">
        <v>338</v>
      </c>
      <c r="E4" s="273" t="s">
        <v>339</v>
      </c>
    </row>
    <row r="5" spans="1:5" ht="13.5" thickTop="1">
      <c r="A5" s="774" t="s">
        <v>0</v>
      </c>
      <c r="B5" s="776" t="s">
        <v>1</v>
      </c>
      <c r="C5" s="776" t="s">
        <v>340</v>
      </c>
      <c r="D5" s="776" t="s">
        <v>341</v>
      </c>
      <c r="E5" s="778"/>
    </row>
    <row r="6" spans="1:5" ht="12.75">
      <c r="A6" s="775"/>
      <c r="B6" s="777"/>
      <c r="C6" s="777"/>
      <c r="D6" s="777"/>
      <c r="E6" s="779"/>
    </row>
    <row r="7" spans="1:5" ht="25.5" customHeight="1">
      <c r="A7" s="274" t="s">
        <v>76</v>
      </c>
      <c r="B7" s="275" t="s">
        <v>342</v>
      </c>
      <c r="C7" s="276" t="s">
        <v>343</v>
      </c>
      <c r="D7" s="763">
        <v>500</v>
      </c>
      <c r="E7" s="764"/>
    </row>
    <row r="8" spans="1:6" ht="12.75">
      <c r="A8" s="274" t="s">
        <v>90</v>
      </c>
      <c r="B8" s="275" t="s">
        <v>344</v>
      </c>
      <c r="C8" s="276"/>
      <c r="D8" s="763">
        <f>E9+E10+E11+E12+E14+E15+E16+E18+E19+D20+D21+E22+E17+E13</f>
        <v>806766</v>
      </c>
      <c r="E8" s="764"/>
      <c r="F8" s="26"/>
    </row>
    <row r="9" spans="1:5" ht="12.75">
      <c r="A9" s="274" t="s">
        <v>122</v>
      </c>
      <c r="B9" s="275"/>
      <c r="C9" s="277" t="s">
        <v>534</v>
      </c>
      <c r="D9" s="278"/>
      <c r="E9" s="279">
        <v>4000</v>
      </c>
    </row>
    <row r="10" spans="1:5" ht="12.75">
      <c r="A10" s="274" t="s">
        <v>130</v>
      </c>
      <c r="B10" s="275"/>
      <c r="C10" s="277" t="s">
        <v>345</v>
      </c>
      <c r="D10" s="278"/>
      <c r="E10" s="279">
        <v>5000</v>
      </c>
    </row>
    <row r="11" spans="1:5" ht="12.75" customHeight="1">
      <c r="A11" s="274" t="s">
        <v>132</v>
      </c>
      <c r="B11" s="275"/>
      <c r="C11" s="277" t="s">
        <v>346</v>
      </c>
      <c r="D11" s="278"/>
      <c r="E11" s="279">
        <v>1000</v>
      </c>
    </row>
    <row r="12" spans="1:5" ht="12.75">
      <c r="A12" s="274" t="s">
        <v>133</v>
      </c>
      <c r="B12" s="275"/>
      <c r="C12" s="277" t="s">
        <v>347</v>
      </c>
      <c r="D12" s="278"/>
      <c r="E12" s="279">
        <v>208637</v>
      </c>
    </row>
    <row r="13" spans="1:5" ht="12.75">
      <c r="A13" s="274"/>
      <c r="B13" s="275"/>
      <c r="C13" s="277" t="s">
        <v>353</v>
      </c>
      <c r="D13" s="278"/>
      <c r="E13" s="279">
        <v>90122</v>
      </c>
    </row>
    <row r="14" spans="1:5" ht="12.75">
      <c r="A14" s="274"/>
      <c r="B14" s="275"/>
      <c r="C14" s="277" t="s">
        <v>354</v>
      </c>
      <c r="D14" s="278"/>
      <c r="E14" s="279">
        <v>245047</v>
      </c>
    </row>
    <row r="15" spans="1:5" ht="12.75">
      <c r="A15" s="274" t="s">
        <v>135</v>
      </c>
      <c r="B15" s="275"/>
      <c r="C15" s="277" t="s">
        <v>355</v>
      </c>
      <c r="D15" s="278"/>
      <c r="E15" s="279">
        <v>10280</v>
      </c>
    </row>
    <row r="16" spans="1:5" ht="12.75">
      <c r="A16" s="274" t="s">
        <v>140</v>
      </c>
      <c r="B16" s="275"/>
      <c r="C16" s="277" t="s">
        <v>516</v>
      </c>
      <c r="D16" s="278"/>
      <c r="E16" s="279">
        <v>56594</v>
      </c>
    </row>
    <row r="17" spans="1:5" ht="12.75">
      <c r="A17" s="274"/>
      <c r="B17" s="275"/>
      <c r="C17" s="277" t="s">
        <v>511</v>
      </c>
      <c r="D17" s="278"/>
      <c r="E17" s="279">
        <v>2086</v>
      </c>
    </row>
    <row r="18" spans="1:5" ht="12.75">
      <c r="A18" s="274" t="s">
        <v>142</v>
      </c>
      <c r="B18" s="275"/>
      <c r="C18" s="277" t="s">
        <v>348</v>
      </c>
      <c r="D18" s="278"/>
      <c r="E18" s="279">
        <v>1400</v>
      </c>
    </row>
    <row r="19" spans="1:5" ht="12.75">
      <c r="A19" s="274" t="s">
        <v>144</v>
      </c>
      <c r="B19" s="275"/>
      <c r="C19" s="277" t="s">
        <v>349</v>
      </c>
      <c r="D19" s="278"/>
      <c r="E19" s="279">
        <v>1500</v>
      </c>
    </row>
    <row r="20" spans="1:5" ht="12.75">
      <c r="A20" s="280" t="s">
        <v>146</v>
      </c>
      <c r="B20" s="281"/>
      <c r="C20" s="282" t="s">
        <v>350</v>
      </c>
      <c r="D20" s="765">
        <v>500</v>
      </c>
      <c r="E20" s="766"/>
    </row>
    <row r="21" spans="1:5" ht="12.75">
      <c r="A21" s="280" t="s">
        <v>149</v>
      </c>
      <c r="B21" s="281"/>
      <c r="C21" s="282" t="s">
        <v>351</v>
      </c>
      <c r="D21" s="769">
        <v>600</v>
      </c>
      <c r="E21" s="770"/>
    </row>
    <row r="22" spans="1:5" ht="15" customHeight="1" thickBot="1">
      <c r="A22" s="283" t="s">
        <v>326</v>
      </c>
      <c r="B22" s="284"/>
      <c r="C22" s="291" t="s">
        <v>530</v>
      </c>
      <c r="D22" s="108"/>
      <c r="E22" s="285">
        <v>180000</v>
      </c>
    </row>
    <row r="23" spans="1:5" ht="21" customHeight="1" thickBot="1" thickTop="1">
      <c r="A23" s="286" t="s">
        <v>142</v>
      </c>
      <c r="B23" s="287" t="s">
        <v>352</v>
      </c>
      <c r="C23" s="287"/>
      <c r="D23" s="767">
        <f>D8+D7</f>
        <v>807266</v>
      </c>
      <c r="E23" s="768"/>
    </row>
    <row r="24" ht="13.5" thickTop="1"/>
    <row r="31" ht="12.75">
      <c r="D31" s="502"/>
    </row>
    <row r="35" ht="3" customHeight="1"/>
    <row r="36" ht="12.75" hidden="1"/>
    <row r="37" ht="12.75" hidden="1">
      <c r="D37" s="26"/>
    </row>
    <row r="38" ht="12.75" hidden="1"/>
    <row r="39" ht="12.75" hidden="1"/>
    <row r="40" ht="12.75" hidden="1"/>
    <row r="41" spans="2:4" ht="12.75" hidden="1">
      <c r="B41" s="288"/>
      <c r="C41" s="146"/>
      <c r="D41" s="108"/>
    </row>
    <row r="42" spans="2:4" ht="12.75">
      <c r="B42" s="106"/>
      <c r="C42" s="146"/>
      <c r="D42" s="107"/>
    </row>
    <row r="43" spans="2:4" ht="12.75">
      <c r="B43" s="106"/>
      <c r="C43" s="146"/>
      <c r="D43" s="107"/>
    </row>
    <row r="44" spans="2:4" ht="12.75">
      <c r="B44" s="289"/>
      <c r="C44" s="146"/>
      <c r="D44" s="29"/>
    </row>
    <row r="46" ht="12.75">
      <c r="D46" s="290"/>
    </row>
  </sheetData>
  <sheetProtection/>
  <mergeCells count="12">
    <mergeCell ref="B1:E1"/>
    <mergeCell ref="B2:E2"/>
    <mergeCell ref="B3:E3"/>
    <mergeCell ref="A5:A6"/>
    <mergeCell ref="B5:B6"/>
    <mergeCell ref="C5:C6"/>
    <mergeCell ref="D5:E6"/>
    <mergeCell ref="D8:E8"/>
    <mergeCell ref="D7:E7"/>
    <mergeCell ref="D20:E20"/>
    <mergeCell ref="D23:E23"/>
    <mergeCell ref="D21:E2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Z29"/>
  <sheetViews>
    <sheetView zoomScalePageLayoutView="0" workbookViewId="0" topLeftCell="A19">
      <selection activeCell="A2" sqref="A2:O2"/>
    </sheetView>
  </sheetViews>
  <sheetFormatPr defaultColWidth="8.00390625" defaultRowHeight="12.75"/>
  <cols>
    <col min="1" max="1" width="3.57421875" style="111" customWidth="1"/>
    <col min="2" max="2" width="23.00390625" style="110" customWidth="1"/>
    <col min="3" max="4" width="6.7109375" style="110" customWidth="1"/>
    <col min="5" max="5" width="6.8515625" style="110" customWidth="1"/>
    <col min="6" max="6" width="6.7109375" style="110" customWidth="1"/>
    <col min="7" max="7" width="7.7109375" style="110" customWidth="1"/>
    <col min="8" max="8" width="6.8515625" style="110" customWidth="1"/>
    <col min="9" max="10" width="7.7109375" style="110" customWidth="1"/>
    <col min="11" max="11" width="6.7109375" style="110" customWidth="1"/>
    <col min="12" max="12" width="7.140625" style="110" customWidth="1"/>
    <col min="13" max="13" width="8.7109375" style="110" customWidth="1"/>
    <col min="14" max="15" width="8.00390625" style="110" customWidth="1"/>
    <col min="16" max="16384" width="8.00390625" style="110" customWidth="1"/>
  </cols>
  <sheetData>
    <row r="1" spans="1:15" ht="12.75" customHeight="1">
      <c r="A1" s="771" t="s">
        <v>520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</row>
    <row r="2" spans="1:15" ht="12.75">
      <c r="A2" s="760" t="s">
        <v>585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</row>
    <row r="3" spans="1:15" ht="12.75">
      <c r="A3" s="782" t="s">
        <v>276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</row>
    <row r="4" spans="1:16" ht="13.5" thickBot="1">
      <c r="A4" s="782" t="s">
        <v>277</v>
      </c>
      <c r="B4" s="783"/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112" t="s">
        <v>529</v>
      </c>
    </row>
    <row r="5" spans="1:15" s="119" customFormat="1" ht="12.75" customHeight="1">
      <c r="A5" s="780" t="s">
        <v>278</v>
      </c>
      <c r="B5" s="113" t="s">
        <v>279</v>
      </c>
      <c r="C5" s="114" t="s">
        <v>280</v>
      </c>
      <c r="D5" s="115"/>
      <c r="E5" s="116"/>
      <c r="F5" s="116"/>
      <c r="G5" s="116"/>
      <c r="H5" s="116"/>
      <c r="I5" s="116"/>
      <c r="J5" s="116"/>
      <c r="K5" s="116"/>
      <c r="L5" s="116"/>
      <c r="M5" s="117"/>
      <c r="N5" s="117"/>
      <c r="O5" s="118"/>
    </row>
    <row r="6" spans="1:15" s="124" customFormat="1" ht="15" customHeight="1" thickBot="1">
      <c r="A6" s="781"/>
      <c r="B6" s="120" t="s">
        <v>282</v>
      </c>
      <c r="C6" s="121" t="s">
        <v>283</v>
      </c>
      <c r="D6" s="122">
        <v>2011</v>
      </c>
      <c r="E6" s="122">
        <v>2012</v>
      </c>
      <c r="F6" s="122">
        <v>2013</v>
      </c>
      <c r="G6" s="122">
        <v>2014</v>
      </c>
      <c r="H6" s="122">
        <v>2015</v>
      </c>
      <c r="I6" s="122">
        <v>2016</v>
      </c>
      <c r="J6" s="122">
        <v>2017</v>
      </c>
      <c r="K6" s="122">
        <v>2018</v>
      </c>
      <c r="L6" s="122">
        <v>2019</v>
      </c>
      <c r="M6" s="123">
        <v>2020</v>
      </c>
      <c r="N6" s="123">
        <v>2021</v>
      </c>
      <c r="O6" s="504">
        <v>2022</v>
      </c>
    </row>
    <row r="7" spans="1:26" ht="27" customHeight="1" thickBot="1">
      <c r="A7" s="125"/>
      <c r="B7" s="126" t="s">
        <v>284</v>
      </c>
      <c r="C7" s="127"/>
      <c r="D7" s="128" t="s">
        <v>285</v>
      </c>
      <c r="E7" s="128" t="s">
        <v>285</v>
      </c>
      <c r="F7" s="128" t="s">
        <v>285</v>
      </c>
      <c r="G7" s="128" t="s">
        <v>285</v>
      </c>
      <c r="H7" s="128" t="s">
        <v>285</v>
      </c>
      <c r="I7" s="128" t="s">
        <v>285</v>
      </c>
      <c r="J7" s="128" t="s">
        <v>285</v>
      </c>
      <c r="K7" s="128" t="s">
        <v>285</v>
      </c>
      <c r="L7" s="128" t="s">
        <v>285</v>
      </c>
      <c r="M7" s="128" t="s">
        <v>285</v>
      </c>
      <c r="N7" s="128" t="s">
        <v>285</v>
      </c>
      <c r="O7" s="514" t="s">
        <v>285</v>
      </c>
      <c r="Q7" s="112"/>
      <c r="R7" s="112"/>
      <c r="U7" s="112"/>
      <c r="V7" s="112"/>
      <c r="Y7" s="112"/>
      <c r="Z7" s="112"/>
    </row>
    <row r="8" spans="1:15" ht="18" customHeight="1">
      <c r="A8" s="129" t="s">
        <v>76</v>
      </c>
      <c r="B8" s="130" t="s">
        <v>286</v>
      </c>
      <c r="C8" s="131">
        <v>2003</v>
      </c>
      <c r="D8" s="510">
        <v>8213</v>
      </c>
      <c r="E8" s="510">
        <v>8100</v>
      </c>
      <c r="F8" s="511">
        <v>8100</v>
      </c>
      <c r="G8" s="510">
        <v>8100</v>
      </c>
      <c r="H8" s="132">
        <v>8100</v>
      </c>
      <c r="I8" s="132"/>
      <c r="J8" s="132"/>
      <c r="K8" s="132"/>
      <c r="L8" s="132"/>
      <c r="M8" s="132"/>
      <c r="N8" s="133"/>
      <c r="O8" s="505"/>
    </row>
    <row r="9" spans="1:15" ht="18" customHeight="1">
      <c r="A9" s="129" t="s">
        <v>130</v>
      </c>
      <c r="B9" s="130" t="s">
        <v>287</v>
      </c>
      <c r="C9" s="131">
        <v>2006</v>
      </c>
      <c r="D9" s="134">
        <v>502</v>
      </c>
      <c r="E9" s="134"/>
      <c r="F9" s="512"/>
      <c r="G9" s="134">
        <f>H9+I9</f>
        <v>0</v>
      </c>
      <c r="H9" s="134"/>
      <c r="I9" s="134"/>
      <c r="J9" s="134">
        <f>K9+L9</f>
        <v>0</v>
      </c>
      <c r="K9" s="134"/>
      <c r="L9" s="134"/>
      <c r="M9" s="134">
        <f>N9+O9</f>
        <v>0</v>
      </c>
      <c r="N9" s="135"/>
      <c r="O9" s="506"/>
    </row>
    <row r="10" spans="1:15" ht="18" customHeight="1">
      <c r="A10" s="129" t="s">
        <v>132</v>
      </c>
      <c r="B10" s="130" t="s">
        <v>288</v>
      </c>
      <c r="C10" s="131">
        <v>2006</v>
      </c>
      <c r="D10" s="134">
        <v>735</v>
      </c>
      <c r="E10" s="134">
        <v>833</v>
      </c>
      <c r="F10" s="512">
        <v>686</v>
      </c>
      <c r="G10" s="134"/>
      <c r="H10" s="134"/>
      <c r="I10" s="134"/>
      <c r="J10" s="134"/>
      <c r="K10" s="134"/>
      <c r="L10" s="134"/>
      <c r="M10" s="134"/>
      <c r="N10" s="135"/>
      <c r="O10" s="506"/>
    </row>
    <row r="11" spans="1:15" ht="18" customHeight="1">
      <c r="A11" s="136" t="s">
        <v>133</v>
      </c>
      <c r="B11" s="137" t="s">
        <v>289</v>
      </c>
      <c r="C11" s="131">
        <v>2007</v>
      </c>
      <c r="D11" s="134">
        <v>49172</v>
      </c>
      <c r="E11" s="134">
        <v>49172</v>
      </c>
      <c r="F11" s="512">
        <v>49172</v>
      </c>
      <c r="G11" s="134">
        <v>49172</v>
      </c>
      <c r="H11" s="134">
        <v>49172</v>
      </c>
      <c r="I11" s="134">
        <v>49172</v>
      </c>
      <c r="J11" s="134">
        <v>49172</v>
      </c>
      <c r="K11" s="134">
        <v>49172</v>
      </c>
      <c r="L11" s="134">
        <v>49172</v>
      </c>
      <c r="M11" s="134">
        <v>49172</v>
      </c>
      <c r="N11" s="135">
        <v>49172</v>
      </c>
      <c r="O11" s="506">
        <v>49172</v>
      </c>
    </row>
    <row r="12" spans="1:15" ht="18" customHeight="1">
      <c r="A12" s="136" t="s">
        <v>135</v>
      </c>
      <c r="B12" s="138" t="s">
        <v>289</v>
      </c>
      <c r="C12" s="139">
        <v>2009</v>
      </c>
      <c r="D12" s="513">
        <v>18823</v>
      </c>
      <c r="E12" s="513">
        <v>18823</v>
      </c>
      <c r="F12" s="512">
        <v>18823</v>
      </c>
      <c r="G12" s="134">
        <v>18834</v>
      </c>
      <c r="H12" s="140"/>
      <c r="I12" s="140"/>
      <c r="J12" s="134"/>
      <c r="K12" s="140"/>
      <c r="L12" s="140"/>
      <c r="M12" s="134"/>
      <c r="N12" s="135"/>
      <c r="O12" s="507"/>
    </row>
    <row r="13" spans="1:15" ht="18" customHeight="1">
      <c r="A13" s="136" t="s">
        <v>142</v>
      </c>
      <c r="B13" s="138" t="s">
        <v>290</v>
      </c>
      <c r="C13" s="139">
        <v>2007</v>
      </c>
      <c r="D13" s="513">
        <v>34339</v>
      </c>
      <c r="E13" s="513">
        <v>34339</v>
      </c>
      <c r="F13" s="512">
        <v>34339</v>
      </c>
      <c r="G13" s="513">
        <v>34339</v>
      </c>
      <c r="H13" s="140">
        <v>34339</v>
      </c>
      <c r="I13" s="140">
        <v>34339</v>
      </c>
      <c r="J13" s="134">
        <v>34339</v>
      </c>
      <c r="K13" s="140">
        <v>34339</v>
      </c>
      <c r="L13" s="140">
        <v>34339</v>
      </c>
      <c r="M13" s="140">
        <v>34339</v>
      </c>
      <c r="N13" s="135">
        <v>34339</v>
      </c>
      <c r="O13" s="507">
        <v>34339</v>
      </c>
    </row>
    <row r="14" spans="1:15" ht="18" customHeight="1">
      <c r="A14" s="136" t="s">
        <v>144</v>
      </c>
      <c r="B14" s="137" t="s">
        <v>291</v>
      </c>
      <c r="C14" s="131">
        <v>2007</v>
      </c>
      <c r="D14" s="134">
        <v>36960</v>
      </c>
      <c r="E14" s="134">
        <v>36960</v>
      </c>
      <c r="F14" s="512">
        <v>36960</v>
      </c>
      <c r="G14" s="134">
        <v>36960</v>
      </c>
      <c r="H14" s="134">
        <v>36960</v>
      </c>
      <c r="I14" s="134">
        <v>36960</v>
      </c>
      <c r="J14" s="134">
        <v>36960</v>
      </c>
      <c r="K14" s="134">
        <v>36960</v>
      </c>
      <c r="L14" s="134">
        <v>36960</v>
      </c>
      <c r="M14" s="134">
        <v>36960</v>
      </c>
      <c r="N14" s="135">
        <v>36960</v>
      </c>
      <c r="O14" s="506">
        <v>36960</v>
      </c>
    </row>
    <row r="15" spans="1:15" ht="18" customHeight="1" thickBot="1">
      <c r="A15" s="136" t="s">
        <v>146</v>
      </c>
      <c r="B15" s="137" t="s">
        <v>292</v>
      </c>
      <c r="C15" s="131">
        <v>2009</v>
      </c>
      <c r="D15" s="134"/>
      <c r="E15" s="134"/>
      <c r="F15" s="512">
        <v>65588</v>
      </c>
      <c r="G15" s="134">
        <v>65588</v>
      </c>
      <c r="H15" s="134">
        <v>65588</v>
      </c>
      <c r="I15" s="134">
        <v>65588</v>
      </c>
      <c r="J15" s="134">
        <v>65588</v>
      </c>
      <c r="K15" s="134">
        <v>65588</v>
      </c>
      <c r="L15" s="134">
        <v>65588</v>
      </c>
      <c r="M15" s="134">
        <v>65588</v>
      </c>
      <c r="N15" s="135">
        <v>65588</v>
      </c>
      <c r="O15" s="506">
        <v>65588</v>
      </c>
    </row>
    <row r="16" spans="1:15" ht="17.25" customHeight="1" thickBot="1">
      <c r="A16" s="141"/>
      <c r="B16" s="142" t="s">
        <v>293</v>
      </c>
      <c r="C16" s="143"/>
      <c r="D16" s="145">
        <f>SUM(D8:D15)</f>
        <v>148744</v>
      </c>
      <c r="E16" s="145">
        <f>SUM(E8:E15)</f>
        <v>148227</v>
      </c>
      <c r="F16" s="145">
        <f>SUM(F8:F15)</f>
        <v>213668</v>
      </c>
      <c r="G16" s="145">
        <f aca="true" t="shared" si="0" ref="G16:O16">SUM(G8:G15)</f>
        <v>212993</v>
      </c>
      <c r="H16" s="145">
        <f t="shared" si="0"/>
        <v>194159</v>
      </c>
      <c r="I16" s="145">
        <f t="shared" si="0"/>
        <v>186059</v>
      </c>
      <c r="J16" s="145">
        <f t="shared" si="0"/>
        <v>186059</v>
      </c>
      <c r="K16" s="145">
        <f t="shared" si="0"/>
        <v>186059</v>
      </c>
      <c r="L16" s="145">
        <f t="shared" si="0"/>
        <v>186059</v>
      </c>
      <c r="M16" s="145">
        <f t="shared" si="0"/>
        <v>186059</v>
      </c>
      <c r="N16" s="145">
        <f t="shared" si="0"/>
        <v>186059</v>
      </c>
      <c r="O16" s="145">
        <f t="shared" si="0"/>
        <v>186059</v>
      </c>
    </row>
    <row r="17" ht="13.5" thickBot="1"/>
    <row r="18" spans="2:10" ht="14.25">
      <c r="B18" s="113" t="s">
        <v>279</v>
      </c>
      <c r="C18" s="114" t="s">
        <v>280</v>
      </c>
      <c r="D18" s="115"/>
      <c r="E18" s="116"/>
      <c r="F18" s="116"/>
      <c r="G18" s="116"/>
      <c r="H18" s="116"/>
      <c r="I18" s="116"/>
      <c r="J18" s="508"/>
    </row>
    <row r="19" spans="2:11" ht="16.5" thickBot="1">
      <c r="B19" s="120" t="s">
        <v>282</v>
      </c>
      <c r="C19" s="121" t="s">
        <v>283</v>
      </c>
      <c r="D19" s="122">
        <v>2023</v>
      </c>
      <c r="E19" s="122">
        <v>2024</v>
      </c>
      <c r="F19" s="122">
        <v>2025</v>
      </c>
      <c r="G19" s="122">
        <v>2026</v>
      </c>
      <c r="H19" s="122">
        <v>2027</v>
      </c>
      <c r="I19" s="122">
        <v>2028</v>
      </c>
      <c r="J19" s="509">
        <v>2029</v>
      </c>
      <c r="K19" s="112" t="s">
        <v>532</v>
      </c>
    </row>
    <row r="20" spans="2:10" ht="39" thickBot="1">
      <c r="B20" s="126" t="s">
        <v>284</v>
      </c>
      <c r="C20" s="127"/>
      <c r="D20" s="128" t="s">
        <v>285</v>
      </c>
      <c r="E20" s="128" t="s">
        <v>285</v>
      </c>
      <c r="F20" s="128" t="s">
        <v>285</v>
      </c>
      <c r="G20" s="128" t="s">
        <v>285</v>
      </c>
      <c r="H20" s="128" t="s">
        <v>285</v>
      </c>
      <c r="I20" s="128" t="s">
        <v>285</v>
      </c>
      <c r="J20" s="514" t="s">
        <v>285</v>
      </c>
    </row>
    <row r="21" spans="2:10" ht="15">
      <c r="B21" s="130" t="s">
        <v>286</v>
      </c>
      <c r="C21" s="131">
        <v>2003</v>
      </c>
      <c r="D21" s="132"/>
      <c r="E21" s="132"/>
      <c r="F21" s="132"/>
      <c r="G21" s="132"/>
      <c r="H21" s="132"/>
      <c r="I21" s="132"/>
      <c r="J21" s="505"/>
    </row>
    <row r="22" spans="2:10" ht="15">
      <c r="B22" s="130" t="s">
        <v>287</v>
      </c>
      <c r="C22" s="131">
        <v>2006</v>
      </c>
      <c r="D22" s="134"/>
      <c r="E22" s="134"/>
      <c r="F22" s="134"/>
      <c r="G22" s="134">
        <f>H22+I22</f>
        <v>0</v>
      </c>
      <c r="H22" s="134"/>
      <c r="I22" s="134"/>
      <c r="J22" s="506"/>
    </row>
    <row r="23" spans="2:10" ht="15">
      <c r="B23" s="130" t="s">
        <v>288</v>
      </c>
      <c r="C23" s="131">
        <v>2006</v>
      </c>
      <c r="D23" s="134"/>
      <c r="E23" s="134"/>
      <c r="F23" s="134"/>
      <c r="G23" s="134"/>
      <c r="H23" s="134"/>
      <c r="I23" s="134"/>
      <c r="J23" s="506"/>
    </row>
    <row r="24" spans="2:10" ht="15">
      <c r="B24" s="137" t="s">
        <v>289</v>
      </c>
      <c r="C24" s="131">
        <v>2007</v>
      </c>
      <c r="D24" s="134">
        <v>49172</v>
      </c>
      <c r="E24" s="134">
        <v>49172</v>
      </c>
      <c r="F24" s="134">
        <v>49172</v>
      </c>
      <c r="G24" s="134">
        <v>49172</v>
      </c>
      <c r="H24" s="134">
        <v>49181</v>
      </c>
      <c r="I24" s="134"/>
      <c r="J24" s="506"/>
    </row>
    <row r="25" spans="2:10" ht="15">
      <c r="B25" s="138" t="s">
        <v>289</v>
      </c>
      <c r="C25" s="139">
        <v>2009</v>
      </c>
      <c r="D25" s="134"/>
      <c r="E25" s="140"/>
      <c r="F25" s="140"/>
      <c r="G25" s="134"/>
      <c r="H25" s="140"/>
      <c r="I25" s="140"/>
      <c r="J25" s="506"/>
    </row>
    <row r="26" spans="2:10" ht="15">
      <c r="B26" s="138" t="s">
        <v>290</v>
      </c>
      <c r="C26" s="139">
        <v>2007</v>
      </c>
      <c r="D26" s="140">
        <v>34339</v>
      </c>
      <c r="E26" s="140">
        <v>34339</v>
      </c>
      <c r="F26" s="140">
        <v>34339</v>
      </c>
      <c r="G26" s="140">
        <v>34339</v>
      </c>
      <c r="H26" s="140">
        <v>34726</v>
      </c>
      <c r="I26" s="140"/>
      <c r="J26" s="506"/>
    </row>
    <row r="27" spans="2:10" ht="15">
      <c r="B27" s="137" t="s">
        <v>291</v>
      </c>
      <c r="C27" s="131">
        <v>2007</v>
      </c>
      <c r="D27" s="134">
        <v>36960</v>
      </c>
      <c r="E27" s="134">
        <v>36960</v>
      </c>
      <c r="F27" s="134">
        <v>20070</v>
      </c>
      <c r="G27" s="134">
        <v>20070</v>
      </c>
      <c r="H27" s="134">
        <v>20074</v>
      </c>
      <c r="I27" s="134"/>
      <c r="J27" s="506"/>
    </row>
    <row r="28" spans="2:10" ht="15">
      <c r="B28" s="137" t="s">
        <v>292</v>
      </c>
      <c r="C28" s="131">
        <v>2009</v>
      </c>
      <c r="D28" s="134">
        <v>65588</v>
      </c>
      <c r="E28" s="134">
        <v>65588</v>
      </c>
      <c r="F28" s="134">
        <v>65588</v>
      </c>
      <c r="G28" s="134">
        <v>65588</v>
      </c>
      <c r="H28" s="134">
        <v>65588</v>
      </c>
      <c r="I28" s="134">
        <v>65588</v>
      </c>
      <c r="J28" s="506">
        <v>65592</v>
      </c>
    </row>
    <row r="29" spans="2:10" ht="15" thickBot="1">
      <c r="B29" s="142" t="s">
        <v>293</v>
      </c>
      <c r="C29" s="143"/>
      <c r="D29" s="144">
        <f>SUM(D21:D28)</f>
        <v>186059</v>
      </c>
      <c r="E29" s="144">
        <f aca="true" t="shared" si="1" ref="E29:J29">SUM(E21:E28)</f>
        <v>186059</v>
      </c>
      <c r="F29" s="144">
        <f t="shared" si="1"/>
        <v>169169</v>
      </c>
      <c r="G29" s="144">
        <f t="shared" si="1"/>
        <v>169169</v>
      </c>
      <c r="H29" s="144">
        <f t="shared" si="1"/>
        <v>169569</v>
      </c>
      <c r="I29" s="144">
        <f t="shared" si="1"/>
        <v>65588</v>
      </c>
      <c r="J29" s="144">
        <f t="shared" si="1"/>
        <v>65592</v>
      </c>
    </row>
  </sheetData>
  <sheetProtection/>
  <mergeCells count="5">
    <mergeCell ref="A5:A6"/>
    <mergeCell ref="A3:O3"/>
    <mergeCell ref="A4:O4"/>
    <mergeCell ref="A1:O1"/>
    <mergeCell ref="A2:O2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46.8515625" style="0" customWidth="1"/>
    <col min="2" max="3" width="18.28125" style="0" customWidth="1"/>
    <col min="4" max="4" width="11.8515625" style="0" customWidth="1"/>
  </cols>
  <sheetData>
    <row r="1" spans="1:4" ht="15.75">
      <c r="A1" s="670" t="s">
        <v>521</v>
      </c>
      <c r="B1" s="670"/>
      <c r="C1" s="519"/>
      <c r="D1" s="315"/>
    </row>
    <row r="2" spans="1:4" ht="15.75">
      <c r="A2" s="682" t="s">
        <v>586</v>
      </c>
      <c r="B2" s="788"/>
      <c r="C2" s="520"/>
      <c r="D2" s="315"/>
    </row>
    <row r="3" spans="1:4" ht="15.75">
      <c r="A3" s="682" t="s">
        <v>397</v>
      </c>
      <c r="B3" s="682"/>
      <c r="C3" s="515"/>
      <c r="D3" s="316"/>
    </row>
    <row r="4" spans="1:4" ht="21" customHeight="1" thickBot="1">
      <c r="A4" s="682" t="s">
        <v>533</v>
      </c>
      <c r="B4" s="682"/>
      <c r="C4" s="515"/>
      <c r="D4" s="316"/>
    </row>
    <row r="5" spans="1:3" ht="15" customHeight="1">
      <c r="A5" s="786" t="s">
        <v>73</v>
      </c>
      <c r="B5" s="784" t="s">
        <v>582</v>
      </c>
      <c r="C5" s="784" t="s">
        <v>565</v>
      </c>
    </row>
    <row r="6" spans="1:3" ht="15" customHeight="1">
      <c r="A6" s="787"/>
      <c r="B6" s="785"/>
      <c r="C6" s="785"/>
    </row>
    <row r="7" spans="1:3" ht="15" customHeight="1">
      <c r="A7" s="789" t="s">
        <v>398</v>
      </c>
      <c r="B7" s="790"/>
      <c r="C7" s="630"/>
    </row>
    <row r="8" spans="1:4" ht="15" customHeight="1">
      <c r="A8" s="317" t="s">
        <v>399</v>
      </c>
      <c r="B8" s="318">
        <v>555</v>
      </c>
      <c r="C8" s="318">
        <v>555</v>
      </c>
      <c r="D8" s="319"/>
    </row>
    <row r="9" spans="1:3" ht="15" customHeight="1">
      <c r="A9" s="317" t="s">
        <v>400</v>
      </c>
      <c r="B9" s="318">
        <v>640</v>
      </c>
      <c r="C9" s="318">
        <v>640</v>
      </c>
    </row>
    <row r="10" spans="1:3" ht="15" customHeight="1">
      <c r="A10" s="320" t="s">
        <v>401</v>
      </c>
      <c r="B10" s="321">
        <f>SUM(B8:B9)</f>
        <v>1195</v>
      </c>
      <c r="C10" s="321">
        <f>SUM(C8:C9)</f>
        <v>1195</v>
      </c>
    </row>
    <row r="11" spans="1:3" ht="15" customHeight="1">
      <c r="A11" s="791"/>
      <c r="B11" s="792"/>
      <c r="C11" s="632"/>
    </row>
    <row r="12" spans="1:3" ht="15" customHeight="1">
      <c r="A12" s="789" t="s">
        <v>75</v>
      </c>
      <c r="B12" s="790"/>
      <c r="C12" s="630"/>
    </row>
    <row r="13" spans="1:3" ht="15" customHeight="1">
      <c r="A13" s="322" t="s">
        <v>402</v>
      </c>
      <c r="B13" s="323">
        <v>500</v>
      </c>
      <c r="C13" s="323">
        <v>500</v>
      </c>
    </row>
    <row r="14" spans="1:3" ht="15" customHeight="1">
      <c r="A14" s="322" t="s">
        <v>403</v>
      </c>
      <c r="B14" s="324">
        <v>135</v>
      </c>
      <c r="C14" s="324">
        <v>135</v>
      </c>
    </row>
    <row r="15" spans="1:3" ht="15" customHeight="1">
      <c r="A15" s="317" t="s">
        <v>165</v>
      </c>
      <c r="B15" s="318"/>
      <c r="C15" s="631"/>
    </row>
    <row r="16" spans="1:3" ht="15" customHeight="1">
      <c r="A16" s="317" t="s">
        <v>404</v>
      </c>
      <c r="B16" s="318"/>
      <c r="C16" s="631"/>
    </row>
    <row r="17" spans="1:3" ht="15" customHeight="1">
      <c r="A17" s="317" t="s">
        <v>405</v>
      </c>
      <c r="B17" s="325">
        <f>B19+B20+B21+B22+B23+B24</f>
        <v>560</v>
      </c>
      <c r="C17" s="325">
        <f>C19+C20+C21+C22+C23+C24</f>
        <v>560</v>
      </c>
    </row>
    <row r="18" spans="1:3" ht="15" customHeight="1">
      <c r="A18" s="317" t="s">
        <v>406</v>
      </c>
      <c r="B18" s="252"/>
      <c r="C18" s="633"/>
    </row>
    <row r="19" spans="1:3" ht="27.75" customHeight="1">
      <c r="A19" s="326" t="s">
        <v>407</v>
      </c>
      <c r="B19" s="318">
        <v>20</v>
      </c>
      <c r="C19" s="318">
        <v>20</v>
      </c>
    </row>
    <row r="20" spans="1:3" ht="15" customHeight="1">
      <c r="A20" s="326" t="s">
        <v>408</v>
      </c>
      <c r="B20" s="318">
        <v>20</v>
      </c>
      <c r="C20" s="318">
        <v>20</v>
      </c>
    </row>
    <row r="21" spans="1:3" ht="15" customHeight="1">
      <c r="A21" s="326" t="s">
        <v>409</v>
      </c>
      <c r="B21" s="318">
        <v>20</v>
      </c>
      <c r="C21" s="318">
        <v>20</v>
      </c>
    </row>
    <row r="22" spans="1:3" ht="15" customHeight="1">
      <c r="A22" s="326" t="s">
        <v>203</v>
      </c>
      <c r="B22" s="318">
        <v>400</v>
      </c>
      <c r="C22" s="318">
        <v>400</v>
      </c>
    </row>
    <row r="23" spans="1:3" ht="15" customHeight="1">
      <c r="A23" s="326" t="s">
        <v>410</v>
      </c>
      <c r="B23" s="318">
        <v>50</v>
      </c>
      <c r="C23" s="318">
        <v>50</v>
      </c>
    </row>
    <row r="24" spans="1:3" ht="15" customHeight="1">
      <c r="A24" s="326" t="s">
        <v>411</v>
      </c>
      <c r="B24" s="318">
        <v>50</v>
      </c>
      <c r="C24" s="318">
        <v>50</v>
      </c>
    </row>
    <row r="25" spans="1:3" ht="15" customHeight="1">
      <c r="A25" s="326"/>
      <c r="B25" s="318"/>
      <c r="C25" s="631"/>
    </row>
    <row r="26" spans="1:3" ht="15" customHeight="1">
      <c r="A26" s="326"/>
      <c r="B26" s="318"/>
      <c r="C26" s="631"/>
    </row>
    <row r="27" spans="1:3" ht="15" customHeight="1">
      <c r="A27" s="791"/>
      <c r="B27" s="792"/>
      <c r="C27" s="632"/>
    </row>
    <row r="28" spans="1:3" ht="15" customHeight="1">
      <c r="A28" s="791"/>
      <c r="B28" s="792"/>
      <c r="C28" s="632"/>
    </row>
    <row r="29" spans="1:3" ht="15" customHeight="1" thickBot="1">
      <c r="A29" s="327" t="s">
        <v>412</v>
      </c>
      <c r="B29" s="328">
        <f>B13+B14+B17</f>
        <v>1195</v>
      </c>
      <c r="C29" s="328">
        <f>C13+C14+C17</f>
        <v>1195</v>
      </c>
    </row>
    <row r="30" spans="2:4" ht="12.75">
      <c r="B30" s="108"/>
      <c r="C30" s="108"/>
      <c r="D30" s="108"/>
    </row>
    <row r="31" ht="39.75" customHeight="1"/>
    <row r="32" ht="15" customHeight="1"/>
    <row r="33" ht="25.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3" ht="42" customHeight="1"/>
    <row r="44" ht="42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6" ht="43.5" customHeight="1"/>
    <row r="57" ht="22.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mergeCells count="12">
    <mergeCell ref="A7:B7"/>
    <mergeCell ref="A27:B27"/>
    <mergeCell ref="A28:B28"/>
    <mergeCell ref="A11:B11"/>
    <mergeCell ref="A12:B12"/>
    <mergeCell ref="C5:C6"/>
    <mergeCell ref="A1:B1"/>
    <mergeCell ref="A3:B3"/>
    <mergeCell ref="A4:B4"/>
    <mergeCell ref="A5:A6"/>
    <mergeCell ref="A2:B2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P32"/>
  <sheetViews>
    <sheetView zoomScalePageLayoutView="0" workbookViewId="0" topLeftCell="A16">
      <pane xSplit="12165" topLeftCell="R1" activePane="topRight" state="split"/>
      <selection pane="topLeft" activeCell="A2" sqref="A2:O2"/>
      <selection pane="topRight" activeCell="R15" sqref="R15"/>
    </sheetView>
  </sheetViews>
  <sheetFormatPr defaultColWidth="8.00390625" defaultRowHeight="12.75"/>
  <cols>
    <col min="1" max="1" width="5.421875" style="296" customWidth="1"/>
    <col min="2" max="2" width="24.57421875" style="292" customWidth="1"/>
    <col min="3" max="3" width="7.140625" style="292" customWidth="1"/>
    <col min="4" max="4" width="7.421875" style="292" customWidth="1"/>
    <col min="5" max="5" width="8.57421875" style="292" customWidth="1"/>
    <col min="6" max="6" width="9.421875" style="292" customWidth="1"/>
    <col min="7" max="7" width="9.7109375" style="292" customWidth="1"/>
    <col min="8" max="8" width="8.8515625" style="292" customWidth="1"/>
    <col min="9" max="9" width="9.140625" style="292" customWidth="1"/>
    <col min="10" max="10" width="7.421875" style="292" customWidth="1"/>
    <col min="11" max="11" width="9.140625" style="292" customWidth="1"/>
    <col min="12" max="12" width="8.140625" style="292" customWidth="1"/>
    <col min="13" max="13" width="9.421875" style="292" customWidth="1"/>
    <col min="14" max="14" width="8.7109375" style="292" customWidth="1"/>
    <col min="15" max="15" width="10.140625" style="296" customWidth="1"/>
    <col min="16" max="16" width="14.140625" style="292" customWidth="1"/>
    <col min="17" max="17" width="9.00390625" style="292" bestFit="1" customWidth="1"/>
    <col min="18" max="25" width="8.00390625" style="292" customWidth="1"/>
    <col min="26" max="26" width="10.140625" style="292" bestFit="1" customWidth="1"/>
    <col min="27" max="16384" width="8.00390625" style="292" customWidth="1"/>
  </cols>
  <sheetData>
    <row r="1" spans="1:15" ht="15.75">
      <c r="A1" s="793" t="s">
        <v>522</v>
      </c>
      <c r="B1" s="793"/>
      <c r="C1" s="793"/>
      <c r="D1" s="793"/>
      <c r="E1" s="793"/>
      <c r="F1" s="793"/>
      <c r="G1" s="793"/>
      <c r="H1" s="793"/>
      <c r="I1" s="793"/>
      <c r="J1" s="793"/>
      <c r="K1" s="793"/>
      <c r="L1" s="793"/>
      <c r="M1" s="793"/>
      <c r="N1" s="793"/>
      <c r="O1" s="793"/>
    </row>
    <row r="2" spans="1:15" ht="12.75" customHeight="1">
      <c r="A2" s="760" t="s">
        <v>587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</row>
    <row r="3" spans="1:15" ht="12.75" customHeight="1" thickBot="1">
      <c r="A3" s="794" t="s">
        <v>531</v>
      </c>
      <c r="B3" s="794"/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</row>
    <row r="4" spans="1:15" s="296" customFormat="1" ht="26.25" customHeight="1" thickTop="1">
      <c r="A4" s="293" t="s">
        <v>356</v>
      </c>
      <c r="B4" s="294" t="s">
        <v>1</v>
      </c>
      <c r="C4" s="294" t="s">
        <v>357</v>
      </c>
      <c r="D4" s="294" t="s">
        <v>358</v>
      </c>
      <c r="E4" s="294" t="s">
        <v>359</v>
      </c>
      <c r="F4" s="294" t="s">
        <v>360</v>
      </c>
      <c r="G4" s="294" t="s">
        <v>361</v>
      </c>
      <c r="H4" s="294" t="s">
        <v>362</v>
      </c>
      <c r="I4" s="294" t="s">
        <v>363</v>
      </c>
      <c r="J4" s="294" t="s">
        <v>364</v>
      </c>
      <c r="K4" s="294" t="s">
        <v>365</v>
      </c>
      <c r="L4" s="294" t="s">
        <v>366</v>
      </c>
      <c r="M4" s="294" t="s">
        <v>367</v>
      </c>
      <c r="N4" s="294" t="s">
        <v>368</v>
      </c>
      <c r="O4" s="295" t="s">
        <v>148</v>
      </c>
    </row>
    <row r="5" spans="1:15" s="301" customFormat="1" ht="18" customHeight="1">
      <c r="A5" s="297" t="s">
        <v>76</v>
      </c>
      <c r="B5" s="298" t="s">
        <v>369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300">
        <f aca="true" t="shared" si="0" ref="O5:O30">SUM(C5:N5)</f>
        <v>0</v>
      </c>
    </row>
    <row r="6" spans="1:16" s="305" customFormat="1" ht="15.75">
      <c r="A6" s="297" t="s">
        <v>90</v>
      </c>
      <c r="B6" s="302" t="s">
        <v>3</v>
      </c>
      <c r="C6" s="303">
        <v>139400</v>
      </c>
      <c r="D6" s="303">
        <v>135000</v>
      </c>
      <c r="E6" s="303">
        <v>145000</v>
      </c>
      <c r="F6" s="303">
        <v>140000</v>
      </c>
      <c r="G6" s="303">
        <v>138000</v>
      </c>
      <c r="H6" s="303">
        <v>138000</v>
      </c>
      <c r="I6" s="303">
        <v>140000</v>
      </c>
      <c r="J6" s="303">
        <v>145000</v>
      </c>
      <c r="K6" s="303">
        <v>142000</v>
      </c>
      <c r="L6" s="303">
        <v>145000</v>
      </c>
      <c r="M6" s="303">
        <v>145000</v>
      </c>
      <c r="N6" s="303">
        <v>120547</v>
      </c>
      <c r="O6" s="300">
        <f t="shared" si="0"/>
        <v>1672947</v>
      </c>
      <c r="P6" s="304"/>
    </row>
    <row r="7" spans="1:16" s="305" customFormat="1" ht="15.75">
      <c r="A7" s="297" t="s">
        <v>122</v>
      </c>
      <c r="B7" s="302" t="s">
        <v>22</v>
      </c>
      <c r="C7" s="303">
        <v>106920</v>
      </c>
      <c r="D7" s="303">
        <v>106920</v>
      </c>
      <c r="E7" s="303">
        <v>106920</v>
      </c>
      <c r="F7" s="303">
        <v>106910</v>
      </c>
      <c r="G7" s="303">
        <v>106910</v>
      </c>
      <c r="H7" s="303">
        <v>106910</v>
      </c>
      <c r="I7" s="303">
        <v>106920</v>
      </c>
      <c r="J7" s="303">
        <v>106910</v>
      </c>
      <c r="K7" s="303">
        <v>106920</v>
      </c>
      <c r="L7" s="303">
        <v>106920</v>
      </c>
      <c r="M7" s="303">
        <v>106920</v>
      </c>
      <c r="N7" s="303">
        <v>106941</v>
      </c>
      <c r="O7" s="300">
        <f t="shared" si="0"/>
        <v>1283021</v>
      </c>
      <c r="P7" s="304"/>
    </row>
    <row r="8" spans="1:16" s="305" customFormat="1" ht="15.75">
      <c r="A8" s="297" t="s">
        <v>130</v>
      </c>
      <c r="B8" s="302" t="s">
        <v>370</v>
      </c>
      <c r="C8" s="303">
        <v>12000</v>
      </c>
      <c r="D8" s="303">
        <v>12000</v>
      </c>
      <c r="E8" s="303">
        <v>12000</v>
      </c>
      <c r="F8" s="303">
        <v>295910</v>
      </c>
      <c r="G8" s="303">
        <v>12000</v>
      </c>
      <c r="H8" s="303">
        <v>110340</v>
      </c>
      <c r="I8" s="303">
        <v>10000</v>
      </c>
      <c r="J8" s="303">
        <v>10000</v>
      </c>
      <c r="K8" s="303">
        <v>10000</v>
      </c>
      <c r="L8" s="303">
        <v>10000</v>
      </c>
      <c r="M8" s="303">
        <v>10000</v>
      </c>
      <c r="N8" s="303">
        <v>10000</v>
      </c>
      <c r="O8" s="300">
        <f t="shared" si="0"/>
        <v>514250</v>
      </c>
      <c r="P8" s="304"/>
    </row>
    <row r="9" spans="1:16" s="305" customFormat="1" ht="15.75">
      <c r="A9" s="297" t="s">
        <v>132</v>
      </c>
      <c r="B9" s="302" t="s">
        <v>371</v>
      </c>
      <c r="C9" s="303">
        <v>100000</v>
      </c>
      <c r="D9" s="303">
        <v>153380</v>
      </c>
      <c r="E9" s="303">
        <v>200000</v>
      </c>
      <c r="F9" s="303">
        <v>113280</v>
      </c>
      <c r="G9" s="303">
        <v>100000</v>
      </c>
      <c r="H9" s="303">
        <v>200000</v>
      </c>
      <c r="I9" s="303">
        <v>172900</v>
      </c>
      <c r="J9" s="303">
        <v>153000</v>
      </c>
      <c r="K9" s="303">
        <v>155000</v>
      </c>
      <c r="L9" s="303">
        <v>150000</v>
      </c>
      <c r="M9" s="303">
        <v>170000</v>
      </c>
      <c r="N9" s="303">
        <v>172403</v>
      </c>
      <c r="O9" s="300">
        <f t="shared" si="0"/>
        <v>1839963</v>
      </c>
      <c r="P9" s="304"/>
    </row>
    <row r="10" spans="1:16" s="305" customFormat="1" ht="15.75">
      <c r="A10" s="297" t="s">
        <v>133</v>
      </c>
      <c r="B10" s="302" t="s">
        <v>372</v>
      </c>
      <c r="C10" s="303">
        <v>170000</v>
      </c>
      <c r="D10" s="303">
        <v>180000</v>
      </c>
      <c r="E10" s="303">
        <v>166094</v>
      </c>
      <c r="F10" s="303">
        <v>170000</v>
      </c>
      <c r="G10" s="303">
        <v>153550</v>
      </c>
      <c r="H10" s="303">
        <v>170000</v>
      </c>
      <c r="I10" s="303">
        <v>160000</v>
      </c>
      <c r="J10" s="303">
        <v>188550</v>
      </c>
      <c r="K10" s="303">
        <v>200000</v>
      </c>
      <c r="L10" s="303">
        <v>200000</v>
      </c>
      <c r="M10" s="303">
        <v>200000</v>
      </c>
      <c r="N10" s="303">
        <v>120867</v>
      </c>
      <c r="O10" s="300">
        <f t="shared" si="0"/>
        <v>2079061</v>
      </c>
      <c r="P10" s="304"/>
    </row>
    <row r="11" spans="1:16" s="305" customFormat="1" ht="15.75">
      <c r="A11" s="297" t="s">
        <v>135</v>
      </c>
      <c r="B11" s="302" t="s">
        <v>373</v>
      </c>
      <c r="C11" s="303">
        <v>1500</v>
      </c>
      <c r="D11" s="303">
        <v>1600</v>
      </c>
      <c r="E11" s="303">
        <v>1500</v>
      </c>
      <c r="F11" s="303">
        <v>1600</v>
      </c>
      <c r="G11" s="303">
        <v>1500</v>
      </c>
      <c r="H11" s="303">
        <v>1500</v>
      </c>
      <c r="I11" s="303">
        <v>1600</v>
      </c>
      <c r="J11" s="303">
        <v>1500</v>
      </c>
      <c r="K11" s="303">
        <v>1600</v>
      </c>
      <c r="L11" s="303">
        <v>1500</v>
      </c>
      <c r="M11" s="303">
        <v>1600</v>
      </c>
      <c r="N11" s="303">
        <v>1624</v>
      </c>
      <c r="O11" s="300">
        <f t="shared" si="0"/>
        <v>18624</v>
      </c>
      <c r="P11" s="304"/>
    </row>
    <row r="12" spans="1:16" s="305" customFormat="1" ht="15.75">
      <c r="A12" s="297">
        <v>8</v>
      </c>
      <c r="B12" s="302" t="s">
        <v>374</v>
      </c>
      <c r="C12" s="303"/>
      <c r="D12" s="303"/>
      <c r="E12" s="303"/>
      <c r="F12" s="303">
        <v>354000</v>
      </c>
      <c r="G12" s="303"/>
      <c r="H12" s="303"/>
      <c r="I12" s="303"/>
      <c r="J12" s="303"/>
      <c r="K12" s="303"/>
      <c r="L12" s="303"/>
      <c r="M12" s="303"/>
      <c r="N12" s="303"/>
      <c r="O12" s="300">
        <f t="shared" si="0"/>
        <v>354000</v>
      </c>
      <c r="P12" s="304"/>
    </row>
    <row r="13" spans="1:16" s="305" customFormat="1" ht="15.75">
      <c r="A13" s="297" t="s">
        <v>142</v>
      </c>
      <c r="B13" s="302" t="s">
        <v>375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0">
        <f t="shared" si="0"/>
        <v>0</v>
      </c>
      <c r="P13" s="304"/>
    </row>
    <row r="14" spans="1:16" s="305" customFormat="1" ht="16.5" thickBot="1">
      <c r="A14" s="297">
        <v>9</v>
      </c>
      <c r="B14" s="302" t="s">
        <v>376</v>
      </c>
      <c r="C14" s="303">
        <v>77000</v>
      </c>
      <c r="D14" s="303">
        <v>80000</v>
      </c>
      <c r="E14" s="303">
        <v>80000</v>
      </c>
      <c r="F14" s="303">
        <v>70000</v>
      </c>
      <c r="G14" s="303">
        <v>80000</v>
      </c>
      <c r="H14" s="303">
        <v>80000</v>
      </c>
      <c r="I14" s="303">
        <v>70000</v>
      </c>
      <c r="J14" s="303">
        <v>70000</v>
      </c>
      <c r="K14" s="303">
        <v>70000</v>
      </c>
      <c r="L14" s="303">
        <v>80000</v>
      </c>
      <c r="M14" s="303">
        <v>70000</v>
      </c>
      <c r="N14" s="303">
        <v>99373</v>
      </c>
      <c r="O14" s="300">
        <f t="shared" si="0"/>
        <v>926373</v>
      </c>
      <c r="P14" s="304"/>
    </row>
    <row r="15" spans="1:16" s="301" customFormat="1" ht="20.25" customHeight="1" thickBot="1" thickTop="1">
      <c r="A15" s="306" t="s">
        <v>144</v>
      </c>
      <c r="B15" s="307" t="s">
        <v>377</v>
      </c>
      <c r="C15" s="308">
        <f aca="true" t="shared" si="1" ref="C15:N15">SUM(C6:C14)</f>
        <v>606820</v>
      </c>
      <c r="D15" s="308">
        <f t="shared" si="1"/>
        <v>668900</v>
      </c>
      <c r="E15" s="308">
        <f t="shared" si="1"/>
        <v>711514</v>
      </c>
      <c r="F15" s="308">
        <f t="shared" si="1"/>
        <v>1251700</v>
      </c>
      <c r="G15" s="308">
        <f t="shared" si="1"/>
        <v>591960</v>
      </c>
      <c r="H15" s="308">
        <f t="shared" si="1"/>
        <v>806750</v>
      </c>
      <c r="I15" s="308">
        <f t="shared" si="1"/>
        <v>661420</v>
      </c>
      <c r="J15" s="308">
        <f t="shared" si="1"/>
        <v>674960</v>
      </c>
      <c r="K15" s="308">
        <f t="shared" si="1"/>
        <v>685520</v>
      </c>
      <c r="L15" s="308">
        <f t="shared" si="1"/>
        <v>693420</v>
      </c>
      <c r="M15" s="308">
        <f t="shared" si="1"/>
        <v>703520</v>
      </c>
      <c r="N15" s="308">
        <f t="shared" si="1"/>
        <v>631755</v>
      </c>
      <c r="O15" s="309">
        <f t="shared" si="0"/>
        <v>8688239</v>
      </c>
      <c r="P15" s="310"/>
    </row>
    <row r="16" spans="1:15" s="301" customFormat="1" ht="18.75" customHeight="1" thickTop="1">
      <c r="A16" s="297" t="s">
        <v>146</v>
      </c>
      <c r="B16" s="298" t="s">
        <v>75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300">
        <f t="shared" si="0"/>
        <v>0</v>
      </c>
    </row>
    <row r="17" spans="1:16" s="305" customFormat="1" ht="15.75">
      <c r="A17" s="297" t="s">
        <v>149</v>
      </c>
      <c r="B17" s="302" t="s">
        <v>175</v>
      </c>
      <c r="C17" s="303">
        <v>180300</v>
      </c>
      <c r="D17" s="303">
        <v>180200</v>
      </c>
      <c r="E17" s="303">
        <v>180200</v>
      </c>
      <c r="F17" s="303">
        <v>180300</v>
      </c>
      <c r="G17" s="303">
        <v>180400</v>
      </c>
      <c r="H17" s="303">
        <v>180000</v>
      </c>
      <c r="I17" s="303">
        <v>182000</v>
      </c>
      <c r="J17" s="303">
        <v>182000</v>
      </c>
      <c r="K17" s="303">
        <v>185000</v>
      </c>
      <c r="L17" s="303">
        <v>185000</v>
      </c>
      <c r="M17" s="303">
        <v>185000</v>
      </c>
      <c r="N17" s="303">
        <v>166925</v>
      </c>
      <c r="O17" s="300">
        <f t="shared" si="0"/>
        <v>2167325</v>
      </c>
      <c r="P17" s="304"/>
    </row>
    <row r="18" spans="1:16" s="305" customFormat="1" ht="15.75">
      <c r="A18" s="297" t="s">
        <v>326</v>
      </c>
      <c r="B18" s="302" t="s">
        <v>378</v>
      </c>
      <c r="C18" s="303">
        <v>47900</v>
      </c>
      <c r="D18" s="303">
        <v>47900</v>
      </c>
      <c r="E18" s="303">
        <v>48000</v>
      </c>
      <c r="F18" s="303">
        <v>48000</v>
      </c>
      <c r="G18" s="303">
        <v>47800</v>
      </c>
      <c r="H18" s="303">
        <v>47800</v>
      </c>
      <c r="I18" s="303">
        <v>47800</v>
      </c>
      <c r="J18" s="303">
        <v>47800</v>
      </c>
      <c r="K18" s="303">
        <v>47900</v>
      </c>
      <c r="L18" s="303">
        <v>47900</v>
      </c>
      <c r="M18" s="303">
        <v>47900</v>
      </c>
      <c r="N18" s="303">
        <v>48969</v>
      </c>
      <c r="O18" s="300">
        <f t="shared" si="0"/>
        <v>575669</v>
      </c>
      <c r="P18" s="304"/>
    </row>
    <row r="19" spans="1:16" s="305" customFormat="1" ht="15.75">
      <c r="A19" s="297" t="s">
        <v>329</v>
      </c>
      <c r="B19" s="302" t="s">
        <v>178</v>
      </c>
      <c r="C19" s="303">
        <v>175300</v>
      </c>
      <c r="D19" s="303">
        <v>175300</v>
      </c>
      <c r="E19" s="303">
        <v>175300</v>
      </c>
      <c r="F19" s="303">
        <v>180000</v>
      </c>
      <c r="G19" s="303">
        <v>180000</v>
      </c>
      <c r="H19" s="303">
        <v>176000</v>
      </c>
      <c r="I19" s="303">
        <v>180000</v>
      </c>
      <c r="J19" s="303">
        <v>170000</v>
      </c>
      <c r="K19" s="303">
        <v>180000</v>
      </c>
      <c r="L19" s="303">
        <v>160000</v>
      </c>
      <c r="M19" s="303">
        <v>150000</v>
      </c>
      <c r="N19" s="303">
        <v>206853</v>
      </c>
      <c r="O19" s="300">
        <f t="shared" si="0"/>
        <v>2108753</v>
      </c>
      <c r="P19" s="304"/>
    </row>
    <row r="20" spans="1:16" s="305" customFormat="1" ht="15.75">
      <c r="A20" s="297" t="s">
        <v>379</v>
      </c>
      <c r="B20" s="302" t="s">
        <v>380</v>
      </c>
      <c r="C20" s="303">
        <v>10500</v>
      </c>
      <c r="D20" s="303">
        <v>10500</v>
      </c>
      <c r="E20" s="303">
        <v>12000</v>
      </c>
      <c r="F20" s="303">
        <v>10000</v>
      </c>
      <c r="G20" s="303">
        <v>10500</v>
      </c>
      <c r="H20" s="303">
        <v>10000</v>
      </c>
      <c r="I20" s="303">
        <v>10000</v>
      </c>
      <c r="J20" s="303">
        <v>12000</v>
      </c>
      <c r="K20" s="303">
        <v>12000</v>
      </c>
      <c r="L20" s="303">
        <v>10000</v>
      </c>
      <c r="M20" s="303">
        <v>11000</v>
      </c>
      <c r="N20" s="303">
        <v>7721</v>
      </c>
      <c r="O20" s="300">
        <f t="shared" si="0"/>
        <v>126221</v>
      </c>
      <c r="P20" s="304"/>
    </row>
    <row r="21" spans="1:16" s="305" customFormat="1" ht="15.75">
      <c r="A21" s="297" t="s">
        <v>381</v>
      </c>
      <c r="B21" s="302" t="s">
        <v>162</v>
      </c>
      <c r="C21" s="303">
        <v>1050</v>
      </c>
      <c r="D21" s="303">
        <v>1050</v>
      </c>
      <c r="E21" s="303">
        <v>1050</v>
      </c>
      <c r="F21" s="303">
        <v>1050</v>
      </c>
      <c r="G21" s="303">
        <v>1050</v>
      </c>
      <c r="H21" s="303">
        <v>1050</v>
      </c>
      <c r="I21" s="303">
        <v>1050</v>
      </c>
      <c r="J21" s="303">
        <v>1050</v>
      </c>
      <c r="K21" s="303">
        <v>1050</v>
      </c>
      <c r="L21" s="303">
        <v>1050</v>
      </c>
      <c r="M21" s="303">
        <v>1050</v>
      </c>
      <c r="N21" s="303">
        <v>1075</v>
      </c>
      <c r="O21" s="300">
        <f t="shared" si="0"/>
        <v>12625</v>
      </c>
      <c r="P21" s="304"/>
    </row>
    <row r="22" spans="1:16" s="305" customFormat="1" ht="15.75">
      <c r="A22" s="297" t="s">
        <v>382</v>
      </c>
      <c r="B22" s="302" t="s">
        <v>251</v>
      </c>
      <c r="C22" s="303">
        <v>11700</v>
      </c>
      <c r="D22" s="303">
        <v>11800</v>
      </c>
      <c r="E22" s="303">
        <v>11700</v>
      </c>
      <c r="F22" s="303">
        <v>11700</v>
      </c>
      <c r="G22" s="303">
        <v>11800</v>
      </c>
      <c r="H22" s="303">
        <v>11800</v>
      </c>
      <c r="I22" s="303">
        <v>11700</v>
      </c>
      <c r="J22" s="303">
        <v>11800</v>
      </c>
      <c r="K22" s="303">
        <v>11700</v>
      </c>
      <c r="L22" s="303">
        <v>11800</v>
      </c>
      <c r="M22" s="303">
        <v>11700</v>
      </c>
      <c r="N22" s="303">
        <v>11252</v>
      </c>
      <c r="O22" s="300">
        <f t="shared" si="0"/>
        <v>140452</v>
      </c>
      <c r="P22" s="304"/>
    </row>
    <row r="23" spans="1:16" s="305" customFormat="1" ht="15.75">
      <c r="A23" s="297" t="s">
        <v>383</v>
      </c>
      <c r="B23" s="302" t="s">
        <v>384</v>
      </c>
      <c r="C23" s="303">
        <v>10000</v>
      </c>
      <c r="D23" s="303">
        <v>9000</v>
      </c>
      <c r="E23" s="303">
        <v>10000</v>
      </c>
      <c r="F23" s="303">
        <v>9000</v>
      </c>
      <c r="G23" s="303">
        <v>10000</v>
      </c>
      <c r="H23" s="303">
        <v>9000</v>
      </c>
      <c r="I23" s="303">
        <v>10000</v>
      </c>
      <c r="J23" s="303">
        <v>9000</v>
      </c>
      <c r="K23" s="303">
        <v>9000</v>
      </c>
      <c r="L23" s="303">
        <v>10000</v>
      </c>
      <c r="M23" s="303">
        <v>10000</v>
      </c>
      <c r="N23" s="303">
        <v>14277</v>
      </c>
      <c r="O23" s="300">
        <f t="shared" si="0"/>
        <v>119277</v>
      </c>
      <c r="P23" s="304"/>
    </row>
    <row r="24" spans="1:16" s="305" customFormat="1" ht="15.75">
      <c r="A24" s="297" t="s">
        <v>385</v>
      </c>
      <c r="B24" s="302" t="s">
        <v>386</v>
      </c>
      <c r="C24" s="303"/>
      <c r="D24" s="303"/>
      <c r="E24" s="303">
        <v>308125</v>
      </c>
      <c r="F24" s="303"/>
      <c r="G24" s="303">
        <v>500000</v>
      </c>
      <c r="H24" s="303"/>
      <c r="I24" s="303">
        <v>500000</v>
      </c>
      <c r="J24" s="303"/>
      <c r="K24" s="303">
        <v>20000</v>
      </c>
      <c r="L24" s="303">
        <v>500000</v>
      </c>
      <c r="M24" s="303">
        <v>400000</v>
      </c>
      <c r="N24" s="303">
        <v>47931</v>
      </c>
      <c r="O24" s="300">
        <f t="shared" si="0"/>
        <v>2276056</v>
      </c>
      <c r="P24" s="304"/>
    </row>
    <row r="25" spans="1:16" s="305" customFormat="1" ht="15.75">
      <c r="A25" s="297" t="s">
        <v>387</v>
      </c>
      <c r="B25" s="302" t="s">
        <v>388</v>
      </c>
      <c r="C25" s="303"/>
      <c r="D25" s="303"/>
      <c r="E25" s="303">
        <v>50000</v>
      </c>
      <c r="F25" s="303"/>
      <c r="G25" s="303"/>
      <c r="H25" s="303">
        <v>40000</v>
      </c>
      <c r="I25" s="303"/>
      <c r="J25" s="303">
        <v>42240</v>
      </c>
      <c r="K25" s="303"/>
      <c r="L25" s="303"/>
      <c r="M25" s="303"/>
      <c r="N25" s="303"/>
      <c r="O25" s="300">
        <f t="shared" si="0"/>
        <v>132240</v>
      </c>
      <c r="P25" s="304"/>
    </row>
    <row r="26" spans="1:16" s="305" customFormat="1" ht="15.75">
      <c r="A26" s="297" t="s">
        <v>389</v>
      </c>
      <c r="B26" s="302" t="s">
        <v>390</v>
      </c>
      <c r="C26" s="303">
        <v>80000</v>
      </c>
      <c r="D26" s="303">
        <v>70000</v>
      </c>
      <c r="E26" s="303">
        <v>77969</v>
      </c>
      <c r="F26" s="303">
        <v>90000</v>
      </c>
      <c r="G26" s="303">
        <v>76000</v>
      </c>
      <c r="H26" s="303">
        <v>70000</v>
      </c>
      <c r="I26" s="303">
        <v>70000</v>
      </c>
      <c r="J26" s="303">
        <v>70000</v>
      </c>
      <c r="K26" s="303">
        <v>70000</v>
      </c>
      <c r="L26" s="303">
        <v>70000</v>
      </c>
      <c r="M26" s="303">
        <v>50000</v>
      </c>
      <c r="N26" s="303">
        <v>13297</v>
      </c>
      <c r="O26" s="300">
        <f t="shared" si="0"/>
        <v>807266</v>
      </c>
      <c r="P26" s="304"/>
    </row>
    <row r="27" spans="1:16" s="305" customFormat="1" ht="15.75">
      <c r="A27" s="297" t="s">
        <v>391</v>
      </c>
      <c r="B27" s="302" t="s">
        <v>392</v>
      </c>
      <c r="C27" s="303">
        <v>400</v>
      </c>
      <c r="D27" s="303">
        <v>400</v>
      </c>
      <c r="E27" s="303">
        <v>400</v>
      </c>
      <c r="F27" s="303">
        <v>400</v>
      </c>
      <c r="G27" s="303">
        <v>400</v>
      </c>
      <c r="H27" s="303">
        <v>400</v>
      </c>
      <c r="I27" s="303">
        <v>400</v>
      </c>
      <c r="J27" s="303">
        <v>400</v>
      </c>
      <c r="K27" s="303">
        <v>400</v>
      </c>
      <c r="L27" s="303">
        <v>411</v>
      </c>
      <c r="M27" s="303">
        <v>400</v>
      </c>
      <c r="N27" s="303">
        <v>400</v>
      </c>
      <c r="O27" s="300">
        <f t="shared" si="0"/>
        <v>4811</v>
      </c>
      <c r="P27" s="304"/>
    </row>
    <row r="28" spans="1:16" s="305" customFormat="1" ht="15.75">
      <c r="A28" s="297" t="s">
        <v>395</v>
      </c>
      <c r="B28" s="302" t="s">
        <v>393</v>
      </c>
      <c r="C28" s="303">
        <v>1000</v>
      </c>
      <c r="D28" s="303"/>
      <c r="E28" s="305">
        <v>2000</v>
      </c>
      <c r="F28" s="303"/>
      <c r="G28" s="305">
        <v>1000</v>
      </c>
      <c r="I28" s="303">
        <v>1000</v>
      </c>
      <c r="J28" s="303"/>
      <c r="K28" s="305">
        <v>2000</v>
      </c>
      <c r="L28" s="303"/>
      <c r="M28" s="303">
        <v>1800</v>
      </c>
      <c r="O28" s="300">
        <f t="shared" si="0"/>
        <v>8800</v>
      </c>
      <c r="P28" s="304"/>
    </row>
    <row r="29" spans="1:16" s="305" customFormat="1" ht="16.5" thickBot="1">
      <c r="A29" s="297" t="s">
        <v>527</v>
      </c>
      <c r="B29" s="302" t="s">
        <v>394</v>
      </c>
      <c r="C29" s="303"/>
      <c r="D29" s="303"/>
      <c r="E29" s="303">
        <v>37186</v>
      </c>
      <c r="F29" s="303"/>
      <c r="G29" s="303">
        <v>60000</v>
      </c>
      <c r="H29" s="303">
        <v>37186</v>
      </c>
      <c r="I29" s="303"/>
      <c r="J29" s="303"/>
      <c r="K29" s="303">
        <v>37186</v>
      </c>
      <c r="L29" s="303"/>
      <c r="M29" s="303"/>
      <c r="N29" s="303">
        <v>37186</v>
      </c>
      <c r="O29" s="300">
        <f>SUM(C29:N29)</f>
        <v>208744</v>
      </c>
      <c r="P29" s="304"/>
    </row>
    <row r="30" spans="1:16" s="301" customFormat="1" ht="20.25" customHeight="1" thickBot="1" thickTop="1">
      <c r="A30" s="311" t="s">
        <v>528</v>
      </c>
      <c r="B30" s="307" t="s">
        <v>396</v>
      </c>
      <c r="C30" s="308">
        <f aca="true" t="shared" si="2" ref="C30:M30">SUM(C17:C29)</f>
        <v>518150</v>
      </c>
      <c r="D30" s="308">
        <f t="shared" si="2"/>
        <v>506150</v>
      </c>
      <c r="E30" s="308">
        <f>SUM(E17:E29)</f>
        <v>913930</v>
      </c>
      <c r="F30" s="308">
        <f t="shared" si="2"/>
        <v>530450</v>
      </c>
      <c r="G30" s="308">
        <f>SUM(G17:G29)</f>
        <v>1078950</v>
      </c>
      <c r="H30" s="308">
        <f>SUM(H17:H29)</f>
        <v>583236</v>
      </c>
      <c r="I30" s="308">
        <f t="shared" si="2"/>
        <v>1013950</v>
      </c>
      <c r="J30" s="308">
        <f t="shared" si="2"/>
        <v>546290</v>
      </c>
      <c r="K30" s="308">
        <f>SUM(K17:K29)</f>
        <v>576236</v>
      </c>
      <c r="L30" s="308">
        <f t="shared" si="2"/>
        <v>996161</v>
      </c>
      <c r="M30" s="308">
        <f t="shared" si="2"/>
        <v>868850</v>
      </c>
      <c r="N30" s="308">
        <f>SUM(N17:N29)</f>
        <v>555886</v>
      </c>
      <c r="O30" s="309">
        <f t="shared" si="0"/>
        <v>8688239</v>
      </c>
      <c r="P30" s="312"/>
    </row>
    <row r="31" spans="1:15" ht="16.5" thickTop="1">
      <c r="A31" s="313"/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3"/>
    </row>
    <row r="32" ht="15.75">
      <c r="A32" s="313"/>
    </row>
  </sheetData>
  <sheetProtection/>
  <mergeCells count="3">
    <mergeCell ref="A1:O1"/>
    <mergeCell ref="A2:O2"/>
    <mergeCell ref="A3:O3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&amp;R&amp;"Times New Roman CE,Félkövér dőlt"&amp;12 &amp;"Times New Roman CE,Normál"&amp;10
&amp;"Times New Roman CE,Félkövér dőlt"Ezer forintban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59"/>
  <sheetViews>
    <sheetView zoomScalePageLayoutView="0" workbookViewId="0" topLeftCell="A16">
      <selection activeCell="F28" sqref="F28"/>
    </sheetView>
  </sheetViews>
  <sheetFormatPr defaultColWidth="9.140625" defaultRowHeight="12.75"/>
  <cols>
    <col min="1" max="1" width="4.140625" style="0" customWidth="1"/>
    <col min="2" max="2" width="48.00390625" style="0" customWidth="1"/>
    <col min="3" max="3" width="14.57421875" style="0" customWidth="1"/>
    <col min="4" max="4" width="14.421875" style="0" customWidth="1"/>
    <col min="5" max="5" width="11.00390625" style="0" customWidth="1"/>
  </cols>
  <sheetData>
    <row r="1" spans="1:3" ht="2.25" customHeight="1" thickBot="1">
      <c r="A1" s="645"/>
      <c r="B1" s="646"/>
      <c r="C1" s="646"/>
    </row>
    <row r="2" spans="1:4" ht="40.5" customHeight="1" thickTop="1">
      <c r="A2" s="647" t="s">
        <v>72</v>
      </c>
      <c r="B2" s="648" t="s">
        <v>73</v>
      </c>
      <c r="C2" s="649" t="s">
        <v>74</v>
      </c>
      <c r="D2" s="650" t="s">
        <v>566</v>
      </c>
    </row>
    <row r="3" spans="1:4" ht="12" customHeight="1">
      <c r="A3" s="20"/>
      <c r="B3" s="21" t="s">
        <v>75</v>
      </c>
      <c r="C3" s="455"/>
      <c r="D3" s="536"/>
    </row>
    <row r="4" spans="1:4" ht="12" customHeight="1">
      <c r="A4" s="22" t="s">
        <v>76</v>
      </c>
      <c r="B4" s="23" t="s">
        <v>77</v>
      </c>
      <c r="C4" s="468">
        <f>C5+C6+C7+C8+C9+C10+C12+C13+C14+C15</f>
        <v>4340244</v>
      </c>
      <c r="D4" s="642">
        <f>D5+D6+D7+D8+D9+D10+D12+D13+D14+D15</f>
        <v>4340244</v>
      </c>
    </row>
    <row r="5" spans="1:4" ht="12" customHeight="1">
      <c r="A5" s="690" t="s">
        <v>78</v>
      </c>
      <c r="B5" s="24" t="s">
        <v>79</v>
      </c>
      <c r="C5" s="456">
        <f>'4. Intézményi kiadások'!C28</f>
        <v>1921033</v>
      </c>
      <c r="D5" s="616">
        <f>'4. Intézményi kiadások'!D28</f>
        <v>1921033</v>
      </c>
    </row>
    <row r="6" spans="1:4" ht="12" customHeight="1">
      <c r="A6" s="690"/>
      <c r="B6" s="24" t="s">
        <v>80</v>
      </c>
      <c r="C6" s="456">
        <f>'4. Intézményi kiadások'!E28</f>
        <v>509011</v>
      </c>
      <c r="D6" s="616">
        <f>'4. Intézményi kiadások'!G28</f>
        <v>509011</v>
      </c>
    </row>
    <row r="7" spans="1:4" ht="12" customHeight="1">
      <c r="A7" s="690"/>
      <c r="B7" s="24" t="s">
        <v>81</v>
      </c>
      <c r="C7" s="456">
        <f>'4. Intézményi kiadások'!H28</f>
        <v>1402925</v>
      </c>
      <c r="D7" s="616">
        <f>'4. Intézményi kiadások'!I28</f>
        <v>1402925</v>
      </c>
    </row>
    <row r="8" spans="1:4" ht="12" customHeight="1">
      <c r="A8" s="690"/>
      <c r="B8" s="24" t="s">
        <v>82</v>
      </c>
      <c r="C8" s="456">
        <f>'4. Intézményi kiadások'!L28</f>
        <v>0</v>
      </c>
      <c r="D8" s="616">
        <f>'4. Intézményi kiadások'!M28</f>
        <v>0</v>
      </c>
    </row>
    <row r="9" spans="1:4" ht="12" customHeight="1">
      <c r="A9" s="690"/>
      <c r="B9" s="24" t="s">
        <v>83</v>
      </c>
      <c r="C9" s="456">
        <f>'4. Intézményi kiadások'!O28</f>
        <v>1830</v>
      </c>
      <c r="D9" s="616">
        <v>1830</v>
      </c>
    </row>
    <row r="10" spans="1:4" ht="12" customHeight="1">
      <c r="A10" s="690"/>
      <c r="B10" s="24" t="s">
        <v>84</v>
      </c>
      <c r="C10" s="456">
        <f>'4. Intézményi kiadások'!J28</f>
        <v>12625</v>
      </c>
      <c r="D10" s="616">
        <f>'4. Intézményi kiadások'!K28</f>
        <v>12625</v>
      </c>
    </row>
    <row r="11" spans="1:4" ht="12" customHeight="1">
      <c r="A11" s="690"/>
      <c r="B11" s="24" t="s">
        <v>85</v>
      </c>
      <c r="C11" s="456">
        <f>C12+C13</f>
        <v>386743</v>
      </c>
      <c r="D11" s="616">
        <f>D12+D13</f>
        <v>386743</v>
      </c>
    </row>
    <row r="12" spans="1:4" ht="12" customHeight="1">
      <c r="A12" s="690"/>
      <c r="B12" s="24" t="s">
        <v>86</v>
      </c>
      <c r="C12" s="456">
        <f>'4. Intézményi kiadások'!C54</f>
        <v>385502</v>
      </c>
      <c r="D12" s="616">
        <f>'4. Intézményi kiadások'!D54</f>
        <v>385502</v>
      </c>
    </row>
    <row r="13" spans="1:4" ht="12" customHeight="1">
      <c r="A13" s="690"/>
      <c r="B13" s="24" t="s">
        <v>87</v>
      </c>
      <c r="C13" s="456">
        <f>'4. Intézményi kiadások'!E54</f>
        <v>1241</v>
      </c>
      <c r="D13" s="616">
        <v>1241</v>
      </c>
    </row>
    <row r="14" spans="1:4" ht="12" customHeight="1">
      <c r="A14" s="20"/>
      <c r="B14" s="24" t="s">
        <v>88</v>
      </c>
      <c r="C14" s="456">
        <f>'4. Intézményi kiadások'!J54</f>
        <v>105194</v>
      </c>
      <c r="D14" s="616">
        <f>'4. Intézményi kiadások'!K54</f>
        <v>105194</v>
      </c>
    </row>
    <row r="15" spans="1:4" ht="12" customHeight="1">
      <c r="A15" s="20"/>
      <c r="B15" s="24" t="s">
        <v>89</v>
      </c>
      <c r="C15" s="456">
        <f>'4. Intézményi kiadások'!L54</f>
        <v>883</v>
      </c>
      <c r="D15" s="616">
        <f>'4. Intézményi kiadások'!M54</f>
        <v>883</v>
      </c>
    </row>
    <row r="16" spans="1:4" ht="12" customHeight="1">
      <c r="A16" s="22" t="s">
        <v>90</v>
      </c>
      <c r="B16" s="23" t="s">
        <v>91</v>
      </c>
      <c r="C16" s="25">
        <f>C17+C18+C19+C20+C21+C22+C23+C26+C27+C28+C29+C30+C31+C32+C33+C34</f>
        <v>4341901</v>
      </c>
      <c r="D16" s="617">
        <f>D17+D18+D19+D20+D21+D22+D23+D26+D27+D28+D29+D30+D31+D32+D33+D34</f>
        <v>4347995</v>
      </c>
    </row>
    <row r="17" spans="1:4" ht="12" customHeight="1">
      <c r="A17" s="690"/>
      <c r="B17" s="24" t="s">
        <v>79</v>
      </c>
      <c r="C17" s="456">
        <f>'5.b PH kiadás'!C3</f>
        <v>246292</v>
      </c>
      <c r="D17" s="616">
        <f>'5.b PH kiadás'!D3</f>
        <v>246292</v>
      </c>
    </row>
    <row r="18" spans="1:4" ht="12" customHeight="1">
      <c r="A18" s="690"/>
      <c r="B18" s="24" t="s">
        <v>80</v>
      </c>
      <c r="C18" s="456">
        <f>'5.b PH kiadás'!C4</f>
        <v>66658</v>
      </c>
      <c r="D18" s="616">
        <f>'5.b PH kiadás'!D4</f>
        <v>66658</v>
      </c>
    </row>
    <row r="19" spans="1:4" ht="12" customHeight="1">
      <c r="A19" s="690"/>
      <c r="B19" s="24" t="s">
        <v>81</v>
      </c>
      <c r="C19" s="456">
        <f>'5.b PH kiadás'!C5</f>
        <v>705828</v>
      </c>
      <c r="D19" s="616">
        <f>'5.b PH kiadás'!D5</f>
        <v>705828</v>
      </c>
    </row>
    <row r="20" spans="1:5" ht="12" customHeight="1">
      <c r="A20" s="690"/>
      <c r="B20" s="24" t="s">
        <v>82</v>
      </c>
      <c r="C20" s="456">
        <v>62124</v>
      </c>
      <c r="D20" s="616">
        <v>62124</v>
      </c>
      <c r="E20" s="26"/>
    </row>
    <row r="21" spans="1:5" ht="12" customHeight="1">
      <c r="A21" s="690"/>
      <c r="B21" s="24" t="s">
        <v>83</v>
      </c>
      <c r="C21" s="456">
        <f>'5.b PH kiadás'!C46-C20</f>
        <v>62267</v>
      </c>
      <c r="D21" s="616">
        <v>62267</v>
      </c>
      <c r="E21" s="26"/>
    </row>
    <row r="22" spans="1:4" ht="12" customHeight="1">
      <c r="A22" s="690"/>
      <c r="B22" s="24" t="s">
        <v>92</v>
      </c>
      <c r="C22" s="456">
        <f>'5.b PH kiadás'!C82</f>
        <v>140452</v>
      </c>
      <c r="D22" s="616">
        <f>'5.b PH kiadás'!D82</f>
        <v>140452</v>
      </c>
    </row>
    <row r="23" spans="1:4" ht="12" customHeight="1">
      <c r="A23" s="690"/>
      <c r="B23" s="24" t="s">
        <v>85</v>
      </c>
      <c r="C23" s="456">
        <f>C24+C25</f>
        <v>2013428</v>
      </c>
      <c r="D23" s="616">
        <f>D24+D25</f>
        <v>2021553</v>
      </c>
    </row>
    <row r="24" spans="1:4" ht="12" customHeight="1">
      <c r="A24" s="690"/>
      <c r="B24" s="24" t="s">
        <v>93</v>
      </c>
      <c r="C24" s="456">
        <v>1882429</v>
      </c>
      <c r="D24" s="536">
        <v>1890554</v>
      </c>
    </row>
    <row r="25" spans="1:4" ht="12" customHeight="1">
      <c r="A25" s="690"/>
      <c r="B25" s="24" t="s">
        <v>94</v>
      </c>
      <c r="C25" s="456">
        <v>130999</v>
      </c>
      <c r="D25" s="616">
        <v>130999</v>
      </c>
    </row>
    <row r="26" spans="1:4" ht="12" customHeight="1">
      <c r="A26" s="690"/>
      <c r="B26" s="24" t="s">
        <v>88</v>
      </c>
      <c r="C26" s="456">
        <v>12000</v>
      </c>
      <c r="D26" s="616">
        <v>12000</v>
      </c>
    </row>
    <row r="27" spans="1:4" ht="12" customHeight="1">
      <c r="A27" s="690"/>
      <c r="B27" s="24" t="s">
        <v>89</v>
      </c>
      <c r="C27" s="456">
        <v>1200</v>
      </c>
      <c r="D27" s="616">
        <v>1200</v>
      </c>
    </row>
    <row r="28" spans="1:4" ht="12" customHeight="1">
      <c r="A28" s="690"/>
      <c r="B28" s="27" t="s">
        <v>95</v>
      </c>
      <c r="C28" s="456">
        <v>500</v>
      </c>
      <c r="D28" s="616">
        <v>500</v>
      </c>
    </row>
    <row r="29" spans="1:4" ht="12" customHeight="1">
      <c r="A29" s="690"/>
      <c r="B29" s="27" t="s">
        <v>96</v>
      </c>
      <c r="C29" s="456">
        <v>808797</v>
      </c>
      <c r="D29" s="616">
        <v>806766</v>
      </c>
    </row>
    <row r="30" spans="1:4" ht="13.5" customHeight="1">
      <c r="A30" s="690"/>
      <c r="B30" s="28" t="s">
        <v>97</v>
      </c>
      <c r="C30" s="456">
        <v>4811</v>
      </c>
      <c r="D30" s="616">
        <v>4811</v>
      </c>
    </row>
    <row r="31" spans="1:4" ht="12" customHeight="1">
      <c r="A31" s="690"/>
      <c r="B31" s="27" t="s">
        <v>98</v>
      </c>
      <c r="C31" s="456">
        <v>60000</v>
      </c>
      <c r="D31" s="616">
        <v>60000</v>
      </c>
    </row>
    <row r="32" spans="1:4" ht="12" customHeight="1">
      <c r="A32" s="690"/>
      <c r="B32" s="27" t="s">
        <v>99</v>
      </c>
      <c r="C32" s="456">
        <v>148744</v>
      </c>
      <c r="D32" s="616">
        <v>148744</v>
      </c>
    </row>
    <row r="33" spans="1:4" ht="12" customHeight="1">
      <c r="A33" s="20"/>
      <c r="B33" s="27" t="s">
        <v>100</v>
      </c>
      <c r="C33" s="456">
        <v>2400</v>
      </c>
      <c r="D33" s="616">
        <v>2400</v>
      </c>
    </row>
    <row r="34" spans="1:4" ht="12" customHeight="1">
      <c r="A34" s="20"/>
      <c r="B34" s="27" t="s">
        <v>101</v>
      </c>
      <c r="C34" s="456">
        <v>6400</v>
      </c>
      <c r="D34" s="616">
        <v>6400</v>
      </c>
    </row>
    <row r="35" spans="1:5" ht="12" customHeight="1">
      <c r="A35" s="19"/>
      <c r="B35" s="30" t="s">
        <v>102</v>
      </c>
      <c r="C35" s="31">
        <f>C16+C4</f>
        <v>8682145</v>
      </c>
      <c r="D35" s="643">
        <f>D16+D4</f>
        <v>8688239</v>
      </c>
      <c r="E35" s="26"/>
    </row>
    <row r="36" spans="1:4" ht="12" customHeight="1">
      <c r="A36" s="20"/>
      <c r="B36" s="24" t="s">
        <v>79</v>
      </c>
      <c r="C36" s="32">
        <f>C17+C5</f>
        <v>2167325</v>
      </c>
      <c r="D36" s="564">
        <f>D17+D5</f>
        <v>2167325</v>
      </c>
    </row>
    <row r="37" spans="1:6" ht="12" customHeight="1">
      <c r="A37" s="690"/>
      <c r="B37" s="24" t="s">
        <v>80</v>
      </c>
      <c r="C37" s="32">
        <f>C6+C18</f>
        <v>575669</v>
      </c>
      <c r="D37" s="564">
        <f>D18+D6</f>
        <v>575669</v>
      </c>
      <c r="F37" s="26"/>
    </row>
    <row r="38" spans="1:6" ht="12" customHeight="1">
      <c r="A38" s="690"/>
      <c r="B38" s="24" t="s">
        <v>81</v>
      </c>
      <c r="C38" s="32">
        <f>C7+C19</f>
        <v>2108753</v>
      </c>
      <c r="D38" s="564">
        <f>D19+D7</f>
        <v>2108753</v>
      </c>
      <c r="F38" s="26"/>
    </row>
    <row r="39" spans="1:6" ht="12" customHeight="1">
      <c r="A39" s="690"/>
      <c r="B39" s="24" t="s">
        <v>82</v>
      </c>
      <c r="C39" s="32">
        <f>C8+C20</f>
        <v>62124</v>
      </c>
      <c r="D39" s="564">
        <f>D20+D8</f>
        <v>62124</v>
      </c>
      <c r="F39" s="26"/>
    </row>
    <row r="40" spans="1:6" ht="12" customHeight="1">
      <c r="A40" s="690"/>
      <c r="B40" s="24" t="s">
        <v>83</v>
      </c>
      <c r="C40" s="32">
        <f>C9+C21</f>
        <v>64097</v>
      </c>
      <c r="D40" s="564">
        <f>D21+D9</f>
        <v>64097</v>
      </c>
      <c r="F40" s="26"/>
    </row>
    <row r="41" spans="1:6" ht="12" customHeight="1">
      <c r="A41" s="690"/>
      <c r="B41" s="24" t="s">
        <v>84</v>
      </c>
      <c r="C41" s="32">
        <f>C10</f>
        <v>12625</v>
      </c>
      <c r="D41" s="564">
        <f>D10</f>
        <v>12625</v>
      </c>
      <c r="F41" s="26"/>
    </row>
    <row r="42" spans="1:6" ht="12" customHeight="1">
      <c r="A42" s="690"/>
      <c r="B42" s="24" t="s">
        <v>92</v>
      </c>
      <c r="C42" s="32">
        <f>C22</f>
        <v>140452</v>
      </c>
      <c r="D42" s="564">
        <f>D22</f>
        <v>140452</v>
      </c>
      <c r="F42" s="26"/>
    </row>
    <row r="43" spans="1:6" ht="12" customHeight="1">
      <c r="A43" s="690"/>
      <c r="B43" s="24" t="s">
        <v>85</v>
      </c>
      <c r="C43" s="32">
        <f>C45+C44</f>
        <v>2400171</v>
      </c>
      <c r="D43" s="564">
        <f>D45+D44</f>
        <v>2408296</v>
      </c>
      <c r="F43" s="26"/>
    </row>
    <row r="44" spans="1:6" ht="12" customHeight="1">
      <c r="A44" s="690"/>
      <c r="B44" s="24" t="s">
        <v>93</v>
      </c>
      <c r="C44" s="32">
        <f aca="true" t="shared" si="0" ref="C44:D47">C24+C12</f>
        <v>2267931</v>
      </c>
      <c r="D44" s="564">
        <f t="shared" si="0"/>
        <v>2276056</v>
      </c>
      <c r="F44" s="26"/>
    </row>
    <row r="45" spans="1:8" ht="12" customHeight="1">
      <c r="A45" s="690"/>
      <c r="B45" s="24" t="s">
        <v>94</v>
      </c>
      <c r="C45" s="32">
        <f t="shared" si="0"/>
        <v>132240</v>
      </c>
      <c r="D45" s="564">
        <f t="shared" si="0"/>
        <v>132240</v>
      </c>
      <c r="F45" s="26"/>
      <c r="H45" s="26"/>
    </row>
    <row r="46" spans="1:6" ht="12" customHeight="1">
      <c r="A46" s="690"/>
      <c r="B46" s="24" t="s">
        <v>88</v>
      </c>
      <c r="C46" s="32">
        <f t="shared" si="0"/>
        <v>117194</v>
      </c>
      <c r="D46" s="564">
        <f t="shared" si="0"/>
        <v>117194</v>
      </c>
      <c r="F46" s="26"/>
    </row>
    <row r="47" spans="1:6" ht="12" customHeight="1">
      <c r="A47" s="690"/>
      <c r="B47" s="24" t="s">
        <v>89</v>
      </c>
      <c r="C47" s="32">
        <f t="shared" si="0"/>
        <v>2083</v>
      </c>
      <c r="D47" s="564">
        <f t="shared" si="0"/>
        <v>2083</v>
      </c>
      <c r="F47" s="26"/>
    </row>
    <row r="48" spans="1:6" ht="12" customHeight="1">
      <c r="A48" s="690"/>
      <c r="B48" s="27" t="s">
        <v>95</v>
      </c>
      <c r="C48" s="32">
        <f>C28</f>
        <v>500</v>
      </c>
      <c r="D48" s="564">
        <f>D28</f>
        <v>500</v>
      </c>
      <c r="F48" s="26"/>
    </row>
    <row r="49" spans="1:6" ht="12" customHeight="1">
      <c r="A49" s="690"/>
      <c r="B49" s="27" t="s">
        <v>96</v>
      </c>
      <c r="C49" s="32">
        <f aca="true" t="shared" si="1" ref="C49:D54">C29</f>
        <v>808797</v>
      </c>
      <c r="D49" s="564">
        <f t="shared" si="1"/>
        <v>806766</v>
      </c>
      <c r="F49" s="26"/>
    </row>
    <row r="50" spans="1:6" ht="12" customHeight="1">
      <c r="A50" s="690"/>
      <c r="B50" s="28" t="s">
        <v>103</v>
      </c>
      <c r="C50" s="32">
        <f t="shared" si="1"/>
        <v>4811</v>
      </c>
      <c r="D50" s="564">
        <f t="shared" si="1"/>
        <v>4811</v>
      </c>
      <c r="F50" s="26"/>
    </row>
    <row r="51" spans="1:6" ht="12" customHeight="1">
      <c r="A51" s="690"/>
      <c r="B51" s="27" t="s">
        <v>98</v>
      </c>
      <c r="C51" s="32">
        <f t="shared" si="1"/>
        <v>60000</v>
      </c>
      <c r="D51" s="564">
        <f t="shared" si="1"/>
        <v>60000</v>
      </c>
      <c r="F51" s="26"/>
    </row>
    <row r="52" spans="1:6" ht="12" customHeight="1">
      <c r="A52" s="690"/>
      <c r="B52" s="27" t="s">
        <v>99</v>
      </c>
      <c r="C52" s="32">
        <f t="shared" si="1"/>
        <v>148744</v>
      </c>
      <c r="D52" s="564">
        <f t="shared" si="1"/>
        <v>148744</v>
      </c>
      <c r="F52" s="26"/>
    </row>
    <row r="53" spans="1:6" ht="12" customHeight="1">
      <c r="A53" s="691"/>
      <c r="B53" s="27" t="s">
        <v>100</v>
      </c>
      <c r="C53" s="32">
        <f t="shared" si="1"/>
        <v>2400</v>
      </c>
      <c r="D53" s="564">
        <f t="shared" si="1"/>
        <v>2400</v>
      </c>
      <c r="F53" s="26"/>
    </row>
    <row r="54" spans="1:6" ht="12" customHeight="1">
      <c r="A54" s="691"/>
      <c r="B54" s="27" t="s">
        <v>101</v>
      </c>
      <c r="C54" s="32">
        <f t="shared" si="1"/>
        <v>6400</v>
      </c>
      <c r="D54" s="564">
        <f t="shared" si="1"/>
        <v>6400</v>
      </c>
      <c r="F54" s="26"/>
    </row>
    <row r="55" spans="1:6" ht="12" customHeight="1" thickBot="1">
      <c r="A55" s="692"/>
      <c r="B55" s="34" t="s">
        <v>104</v>
      </c>
      <c r="C55" s="35"/>
      <c r="D55" s="644"/>
      <c r="F55" s="26"/>
    </row>
    <row r="56" spans="1:4" ht="13.5" thickTop="1">
      <c r="A56" s="36"/>
      <c r="B56" s="36"/>
      <c r="C56" s="457"/>
      <c r="D56" s="26"/>
    </row>
    <row r="57" ht="12.75">
      <c r="C57" s="458"/>
    </row>
    <row r="58" ht="12.75">
      <c r="C58" s="60"/>
    </row>
    <row r="59" ht="12.75">
      <c r="C59" s="458"/>
    </row>
  </sheetData>
  <sheetProtection/>
  <mergeCells count="3">
    <mergeCell ref="A37:A55"/>
    <mergeCell ref="A5:A13"/>
    <mergeCell ref="A17:A3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&amp;C&amp;"Arial,Félkövér"2. sz. melléklet a 18/2011.(IV.1.) sz. rendelethez
Marcali Városi Önkormányzat 2011. évi kiadási előirányzatai
                                  E&amp;"Arial,Normál"Ft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U55"/>
  <sheetViews>
    <sheetView zoomScalePageLayoutView="0" workbookViewId="0" topLeftCell="A1">
      <selection activeCell="P37" sqref="P37"/>
    </sheetView>
  </sheetViews>
  <sheetFormatPr defaultColWidth="9.140625" defaultRowHeight="12.75"/>
  <cols>
    <col min="1" max="1" width="5.140625" style="0" customWidth="1"/>
    <col min="2" max="2" width="18.28125" style="0" customWidth="1"/>
    <col min="3" max="3" width="12.7109375" style="0" customWidth="1"/>
    <col min="4" max="4" width="11.7109375" style="0" customWidth="1"/>
    <col min="5" max="5" width="12.00390625" style="0" customWidth="1"/>
    <col min="6" max="6" width="11.140625" style="0" customWidth="1"/>
    <col min="7" max="8" width="11.8515625" style="0" customWidth="1"/>
    <col min="9" max="9" width="10.57421875" style="0" customWidth="1"/>
    <col min="10" max="10" width="10.00390625" style="0" customWidth="1"/>
    <col min="11" max="11" width="11.421875" style="0" customWidth="1"/>
    <col min="12" max="12" width="25.8515625" style="0" customWidth="1"/>
    <col min="13" max="13" width="4.7109375" style="0" customWidth="1"/>
    <col min="14" max="14" width="25.8515625" style="0" bestFit="1" customWidth="1"/>
    <col min="15" max="15" width="11.421875" style="0" customWidth="1"/>
    <col min="16" max="17" width="10.57421875" style="0" customWidth="1"/>
    <col min="18" max="18" width="11.421875" style="0" customWidth="1"/>
    <col min="21" max="21" width="11.8515625" style="0" customWidth="1"/>
  </cols>
  <sheetData>
    <row r="1" spans="1:21" ht="14.25" customHeight="1" thickBot="1" thickTop="1">
      <c r="A1" s="706"/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7"/>
      <c r="U1" s="708"/>
    </row>
    <row r="2" spans="1:21" ht="28.5" customHeight="1" thickBot="1">
      <c r="A2" s="599"/>
      <c r="B2" s="600"/>
      <c r="C2" s="697" t="s">
        <v>105</v>
      </c>
      <c r="D2" s="698"/>
      <c r="E2" s="697" t="s">
        <v>106</v>
      </c>
      <c r="F2" s="699"/>
      <c r="G2" s="697" t="s">
        <v>107</v>
      </c>
      <c r="H2" s="698"/>
      <c r="I2" s="697" t="s">
        <v>108</v>
      </c>
      <c r="J2" s="680"/>
      <c r="K2" s="681"/>
      <c r="L2" s="702"/>
      <c r="M2" s="604"/>
      <c r="N2" s="605"/>
      <c r="O2" s="697" t="s">
        <v>109</v>
      </c>
      <c r="P2" s="680"/>
      <c r="Q2" s="680"/>
      <c r="R2" s="680"/>
      <c r="S2" s="699"/>
      <c r="T2" s="701" t="s">
        <v>110</v>
      </c>
      <c r="U2" s="702"/>
    </row>
    <row r="3" spans="1:21" ht="51.75" customHeight="1" thickBot="1">
      <c r="A3" s="604"/>
      <c r="B3" s="605"/>
      <c r="C3" s="606" t="s">
        <v>568</v>
      </c>
      <c r="D3" s="606" t="s">
        <v>566</v>
      </c>
      <c r="E3" s="606" t="s">
        <v>568</v>
      </c>
      <c r="F3" s="606" t="s">
        <v>566</v>
      </c>
      <c r="G3" s="606" t="s">
        <v>568</v>
      </c>
      <c r="H3" s="606" t="s">
        <v>566</v>
      </c>
      <c r="I3" s="606" t="s">
        <v>568</v>
      </c>
      <c r="J3" s="606" t="s">
        <v>566</v>
      </c>
      <c r="K3" s="606" t="s">
        <v>567</v>
      </c>
      <c r="L3" s="608" t="s">
        <v>566</v>
      </c>
      <c r="M3" s="651" t="s">
        <v>72</v>
      </c>
      <c r="N3" s="602" t="s">
        <v>111</v>
      </c>
      <c r="O3" s="606" t="s">
        <v>568</v>
      </c>
      <c r="P3" s="607"/>
      <c r="Q3" s="606" t="s">
        <v>566</v>
      </c>
      <c r="R3" s="606" t="s">
        <v>568</v>
      </c>
      <c r="S3" s="606" t="s">
        <v>566</v>
      </c>
      <c r="T3" s="606" t="s">
        <v>568</v>
      </c>
      <c r="U3" s="608" t="s">
        <v>566</v>
      </c>
    </row>
    <row r="4" spans="1:21" ht="50.25" customHeight="1">
      <c r="A4" s="601" t="s">
        <v>72</v>
      </c>
      <c r="B4" s="602" t="s">
        <v>111</v>
      </c>
      <c r="C4" s="565" t="s">
        <v>112</v>
      </c>
      <c r="D4" s="565" t="s">
        <v>112</v>
      </c>
      <c r="E4" s="565" t="s">
        <v>113</v>
      </c>
      <c r="F4" s="565" t="s">
        <v>113</v>
      </c>
      <c r="G4" s="603" t="s">
        <v>114</v>
      </c>
      <c r="H4" s="603" t="s">
        <v>114</v>
      </c>
      <c r="I4" s="565" t="s">
        <v>115</v>
      </c>
      <c r="J4" s="565" t="s">
        <v>115</v>
      </c>
      <c r="K4" s="565" t="s">
        <v>116</v>
      </c>
      <c r="L4" s="658" t="s">
        <v>116</v>
      </c>
      <c r="M4" s="652" t="s">
        <v>76</v>
      </c>
      <c r="N4" s="42" t="s">
        <v>120</v>
      </c>
      <c r="O4" s="565" t="s">
        <v>117</v>
      </c>
      <c r="P4" s="565"/>
      <c r="Q4" s="565" t="s">
        <v>117</v>
      </c>
      <c r="R4" s="565" t="s">
        <v>118</v>
      </c>
      <c r="S4" s="565" t="s">
        <v>118</v>
      </c>
      <c r="T4" s="566" t="s">
        <v>119</v>
      </c>
      <c r="U4" s="567" t="s">
        <v>119</v>
      </c>
    </row>
    <row r="5" spans="1:21" ht="17.25" customHeight="1">
      <c r="A5" s="41" t="s">
        <v>76</v>
      </c>
      <c r="B5" s="42" t="s">
        <v>120</v>
      </c>
      <c r="C5" s="43">
        <v>19204</v>
      </c>
      <c r="D5" s="43">
        <v>19204</v>
      </c>
      <c r="E5" s="43">
        <v>154450</v>
      </c>
      <c r="F5" s="43">
        <v>154450</v>
      </c>
      <c r="G5" s="43"/>
      <c r="H5" s="43"/>
      <c r="I5" s="659"/>
      <c r="J5" s="43"/>
      <c r="K5" s="43">
        <v>7500</v>
      </c>
      <c r="L5" s="556">
        <v>7500</v>
      </c>
      <c r="M5" s="652" t="s">
        <v>90</v>
      </c>
      <c r="N5" s="42" t="s">
        <v>121</v>
      </c>
      <c r="O5" s="43"/>
      <c r="P5" s="43"/>
      <c r="Q5" s="43"/>
      <c r="R5" s="43"/>
      <c r="S5" s="43"/>
      <c r="T5" s="43"/>
      <c r="U5" s="556"/>
    </row>
    <row r="6" spans="1:21" ht="15" customHeight="1">
      <c r="A6" s="41" t="s">
        <v>90</v>
      </c>
      <c r="B6" s="42" t="s">
        <v>121</v>
      </c>
      <c r="C6" s="43">
        <v>161462</v>
      </c>
      <c r="D6" s="43">
        <v>161462</v>
      </c>
      <c r="E6" s="43">
        <v>274660</v>
      </c>
      <c r="F6" s="537">
        <v>274660</v>
      </c>
      <c r="G6" s="43">
        <v>2000</v>
      </c>
      <c r="H6" s="43">
        <v>2000</v>
      </c>
      <c r="I6" s="659"/>
      <c r="J6" s="43"/>
      <c r="K6" s="43">
        <v>37000</v>
      </c>
      <c r="L6" s="556">
        <v>37000</v>
      </c>
      <c r="M6" s="700" t="s">
        <v>122</v>
      </c>
      <c r="N6" s="42" t="s">
        <v>123</v>
      </c>
      <c r="O6" s="43"/>
      <c r="P6" s="463"/>
      <c r="Q6" s="546"/>
      <c r="R6" s="43"/>
      <c r="S6" s="43"/>
      <c r="T6" s="43"/>
      <c r="U6" s="556"/>
    </row>
    <row r="7" spans="1:21" ht="15" customHeight="1">
      <c r="A7" s="709" t="s">
        <v>122</v>
      </c>
      <c r="B7" s="42" t="s">
        <v>123</v>
      </c>
      <c r="C7" s="43">
        <v>6994</v>
      </c>
      <c r="D7" s="43">
        <v>6994</v>
      </c>
      <c r="E7" s="43">
        <v>235495</v>
      </c>
      <c r="F7" s="537">
        <v>235495</v>
      </c>
      <c r="G7" s="43"/>
      <c r="H7" s="43"/>
      <c r="I7" s="659">
        <v>18918</v>
      </c>
      <c r="J7" s="43">
        <v>18918</v>
      </c>
      <c r="K7" s="43">
        <v>1000</v>
      </c>
      <c r="L7" s="556">
        <v>1000</v>
      </c>
      <c r="M7" s="693"/>
      <c r="N7" s="42" t="s">
        <v>124</v>
      </c>
      <c r="O7" s="43"/>
      <c r="P7" s="463"/>
      <c r="Q7" s="546"/>
      <c r="R7" s="43"/>
      <c r="S7" s="43"/>
      <c r="T7" s="43"/>
      <c r="U7" s="556"/>
    </row>
    <row r="8" spans="1:21" ht="15" customHeight="1">
      <c r="A8" s="710"/>
      <c r="B8" s="42" t="s">
        <v>124</v>
      </c>
      <c r="C8" s="43">
        <v>2347</v>
      </c>
      <c r="D8" s="43">
        <v>2347</v>
      </c>
      <c r="E8" s="43">
        <v>30644</v>
      </c>
      <c r="F8" s="46">
        <v>30644</v>
      </c>
      <c r="G8" s="43"/>
      <c r="H8" s="43"/>
      <c r="I8" s="659">
        <v>5000</v>
      </c>
      <c r="J8" s="43">
        <v>5000</v>
      </c>
      <c r="K8" s="43"/>
      <c r="L8" s="556"/>
      <c r="M8" s="693"/>
      <c r="N8" s="47" t="s">
        <v>125</v>
      </c>
      <c r="O8" s="43"/>
      <c r="P8" s="463"/>
      <c r="Q8" s="546"/>
      <c r="R8" s="43"/>
      <c r="S8" s="43"/>
      <c r="T8" s="43"/>
      <c r="U8" s="556"/>
    </row>
    <row r="9" spans="1:21" ht="15" customHeight="1">
      <c r="A9" s="710"/>
      <c r="B9" s="47" t="s">
        <v>125</v>
      </c>
      <c r="C9" s="43">
        <v>0</v>
      </c>
      <c r="D9" s="43"/>
      <c r="E9" s="43">
        <v>22148</v>
      </c>
      <c r="F9" s="46">
        <v>22148</v>
      </c>
      <c r="G9" s="43"/>
      <c r="H9" s="43"/>
      <c r="I9" s="659"/>
      <c r="J9" s="43"/>
      <c r="K9" s="43"/>
      <c r="L9" s="556"/>
      <c r="M9" s="693"/>
      <c r="N9" s="42" t="s">
        <v>126</v>
      </c>
      <c r="O9" s="43"/>
      <c r="P9" s="463"/>
      <c r="Q9" s="546"/>
      <c r="R9" s="43"/>
      <c r="S9" s="43"/>
      <c r="T9" s="43"/>
      <c r="U9" s="556"/>
    </row>
    <row r="10" spans="1:21" ht="15" customHeight="1">
      <c r="A10" s="710"/>
      <c r="B10" s="42" t="s">
        <v>126</v>
      </c>
      <c r="C10" s="43">
        <v>0</v>
      </c>
      <c r="D10" s="43"/>
      <c r="E10" s="43">
        <v>151858</v>
      </c>
      <c r="F10" s="537">
        <v>151858</v>
      </c>
      <c r="G10" s="43"/>
      <c r="H10" s="43"/>
      <c r="I10" s="659"/>
      <c r="J10" s="43"/>
      <c r="K10" s="43"/>
      <c r="L10" s="556"/>
      <c r="M10" s="693"/>
      <c r="N10" s="42" t="s">
        <v>127</v>
      </c>
      <c r="O10" s="43"/>
      <c r="P10" s="463"/>
      <c r="Q10" s="546"/>
      <c r="R10" s="43"/>
      <c r="S10" s="43"/>
      <c r="T10" s="43"/>
      <c r="U10" s="556"/>
    </row>
    <row r="11" spans="1:21" ht="17.25" customHeight="1">
      <c r="A11" s="710"/>
      <c r="B11" s="42" t="s">
        <v>127</v>
      </c>
      <c r="C11" s="43">
        <v>0</v>
      </c>
      <c r="D11" s="43"/>
      <c r="E11" s="43">
        <v>11210</v>
      </c>
      <c r="F11" s="46">
        <v>11210</v>
      </c>
      <c r="G11" s="43"/>
      <c r="H11" s="43"/>
      <c r="I11" s="659">
        <v>58544</v>
      </c>
      <c r="J11" s="43">
        <v>58544</v>
      </c>
      <c r="K11" s="43"/>
      <c r="L11" s="556"/>
      <c r="M11" s="693"/>
      <c r="N11" s="42" t="s">
        <v>128</v>
      </c>
      <c r="O11" s="43"/>
      <c r="P11" s="463"/>
      <c r="Q11" s="546"/>
      <c r="R11" s="43"/>
      <c r="S11" s="43"/>
      <c r="T11" s="43"/>
      <c r="U11" s="556"/>
    </row>
    <row r="12" spans="1:21" ht="15" customHeight="1">
      <c r="A12" s="710"/>
      <c r="B12" s="42" t="s">
        <v>128</v>
      </c>
      <c r="C12" s="43">
        <v>25632</v>
      </c>
      <c r="D12" s="43">
        <v>25632</v>
      </c>
      <c r="E12" s="43">
        <v>178391</v>
      </c>
      <c r="F12" s="537">
        <v>178391</v>
      </c>
      <c r="G12" s="43"/>
      <c r="H12" s="43"/>
      <c r="I12" s="659">
        <v>7369</v>
      </c>
      <c r="J12" s="43">
        <v>7369</v>
      </c>
      <c r="K12" s="43"/>
      <c r="L12" s="556"/>
      <c r="M12" s="694"/>
      <c r="N12" s="47" t="s">
        <v>129</v>
      </c>
      <c r="O12" s="43"/>
      <c r="P12" s="463"/>
      <c r="Q12" s="546"/>
      <c r="R12" s="43"/>
      <c r="S12" s="43"/>
      <c r="T12" s="43"/>
      <c r="U12" s="556"/>
    </row>
    <row r="13" spans="1:21" ht="15" customHeight="1">
      <c r="A13" s="678"/>
      <c r="B13" s="47" t="s">
        <v>129</v>
      </c>
      <c r="C13" s="43">
        <v>0</v>
      </c>
      <c r="D13" s="43"/>
      <c r="E13" s="43">
        <v>8234</v>
      </c>
      <c r="F13" s="537">
        <v>8234</v>
      </c>
      <c r="G13" s="43"/>
      <c r="H13" s="43"/>
      <c r="I13" s="659"/>
      <c r="J13" s="43"/>
      <c r="K13" s="43"/>
      <c r="L13" s="556"/>
      <c r="M13" s="652" t="s">
        <v>130</v>
      </c>
      <c r="N13" s="42" t="s">
        <v>131</v>
      </c>
      <c r="O13" s="43"/>
      <c r="P13" s="463"/>
      <c r="Q13" s="546"/>
      <c r="R13" s="43"/>
      <c r="S13" s="43"/>
      <c r="T13" s="43"/>
      <c r="U13" s="556"/>
    </row>
    <row r="14" spans="1:21" ht="15" customHeight="1">
      <c r="A14" s="41" t="s">
        <v>130</v>
      </c>
      <c r="B14" s="42" t="s">
        <v>131</v>
      </c>
      <c r="C14" s="43">
        <v>6229</v>
      </c>
      <c r="D14" s="43">
        <v>6229</v>
      </c>
      <c r="E14" s="43">
        <v>115642</v>
      </c>
      <c r="F14" s="537">
        <v>115642</v>
      </c>
      <c r="G14" s="43">
        <v>916</v>
      </c>
      <c r="H14" s="43">
        <v>916</v>
      </c>
      <c r="I14" s="659">
        <v>1600</v>
      </c>
      <c r="J14" s="43">
        <v>1600</v>
      </c>
      <c r="K14" s="43">
        <v>10000</v>
      </c>
      <c r="L14" s="556">
        <v>10000</v>
      </c>
      <c r="M14" s="652" t="s">
        <v>132</v>
      </c>
      <c r="N14" s="42" t="s">
        <v>134</v>
      </c>
      <c r="O14" s="43"/>
      <c r="P14" s="463"/>
      <c r="Q14" s="546"/>
      <c r="R14" s="43"/>
      <c r="S14" s="43"/>
      <c r="T14" s="43"/>
      <c r="U14" s="556"/>
    </row>
    <row r="15" spans="1:21" ht="15" customHeight="1">
      <c r="A15" s="41" t="s">
        <v>132</v>
      </c>
      <c r="B15" s="42" t="s">
        <v>134</v>
      </c>
      <c r="C15" s="43">
        <v>52495</v>
      </c>
      <c r="D15" s="43">
        <v>52495</v>
      </c>
      <c r="E15" s="43">
        <v>70000</v>
      </c>
      <c r="F15" s="537">
        <v>70000</v>
      </c>
      <c r="G15" s="43"/>
      <c r="H15" s="43"/>
      <c r="I15" s="659"/>
      <c r="J15" s="43"/>
      <c r="K15" s="43"/>
      <c r="L15" s="556"/>
      <c r="M15" s="695" t="s">
        <v>133</v>
      </c>
      <c r="N15" s="42" t="s">
        <v>136</v>
      </c>
      <c r="O15" s="43"/>
      <c r="P15" s="463"/>
      <c r="Q15" s="546"/>
      <c r="R15" s="43"/>
      <c r="S15" s="43"/>
      <c r="T15" s="43"/>
      <c r="U15" s="556"/>
    </row>
    <row r="16" spans="1:21" ht="15" customHeight="1">
      <c r="A16" s="703" t="s">
        <v>133</v>
      </c>
      <c r="B16" s="42" t="s">
        <v>136</v>
      </c>
      <c r="C16" s="43">
        <v>6625</v>
      </c>
      <c r="D16" s="43">
        <v>6625</v>
      </c>
      <c r="E16" s="43">
        <v>43301</v>
      </c>
      <c r="F16" s="537">
        <v>43301</v>
      </c>
      <c r="G16" s="43"/>
      <c r="H16" s="43"/>
      <c r="I16" s="659">
        <v>12260</v>
      </c>
      <c r="J16" s="43">
        <v>12260</v>
      </c>
      <c r="K16" s="43"/>
      <c r="L16" s="556"/>
      <c r="M16" s="696"/>
      <c r="N16" s="42" t="s">
        <v>137</v>
      </c>
      <c r="O16" s="43"/>
      <c r="P16" s="463"/>
      <c r="Q16" s="546"/>
      <c r="R16" s="43"/>
      <c r="S16" s="43"/>
      <c r="T16" s="43"/>
      <c r="U16" s="556"/>
    </row>
    <row r="17" spans="1:21" ht="15" customHeight="1">
      <c r="A17" s="704"/>
      <c r="B17" s="42" t="s">
        <v>137</v>
      </c>
      <c r="C17" s="43">
        <v>7100</v>
      </c>
      <c r="D17" s="43">
        <v>7100</v>
      </c>
      <c r="E17" s="43">
        <v>3932</v>
      </c>
      <c r="F17" s="46">
        <v>3932</v>
      </c>
      <c r="G17" s="43"/>
      <c r="H17" s="43"/>
      <c r="I17" s="659"/>
      <c r="J17" s="43"/>
      <c r="K17" s="43"/>
      <c r="L17" s="556"/>
      <c r="M17" s="696"/>
      <c r="N17" s="42" t="s">
        <v>138</v>
      </c>
      <c r="O17" s="43"/>
      <c r="P17" s="463"/>
      <c r="Q17" s="546"/>
      <c r="R17" s="43"/>
      <c r="S17" s="43"/>
      <c r="T17" s="43"/>
      <c r="U17" s="556"/>
    </row>
    <row r="18" spans="1:21" ht="15" customHeight="1">
      <c r="A18" s="704"/>
      <c r="B18" s="42" t="s">
        <v>138</v>
      </c>
      <c r="C18" s="43">
        <v>2080</v>
      </c>
      <c r="D18" s="43">
        <v>2080</v>
      </c>
      <c r="E18" s="43">
        <v>12736</v>
      </c>
      <c r="F18" s="537">
        <v>12736</v>
      </c>
      <c r="G18" s="43"/>
      <c r="H18" s="43"/>
      <c r="I18" s="659">
        <v>18750</v>
      </c>
      <c r="J18" s="43">
        <v>18750</v>
      </c>
      <c r="K18" s="43">
        <v>1050</v>
      </c>
      <c r="L18" s="556">
        <v>1050</v>
      </c>
      <c r="M18" s="679"/>
      <c r="N18" s="42" t="s">
        <v>139</v>
      </c>
      <c r="O18" s="43"/>
      <c r="P18" s="463"/>
      <c r="Q18" s="546"/>
      <c r="R18" s="43"/>
      <c r="S18" s="43"/>
      <c r="T18" s="43"/>
      <c r="U18" s="556"/>
    </row>
    <row r="19" spans="1:21" ht="15" customHeight="1">
      <c r="A19" s="705"/>
      <c r="B19" s="42" t="s">
        <v>139</v>
      </c>
      <c r="C19" s="43">
        <v>0</v>
      </c>
      <c r="D19" s="43">
        <v>0</v>
      </c>
      <c r="E19" s="43">
        <v>14263</v>
      </c>
      <c r="F19" s="46">
        <v>14263</v>
      </c>
      <c r="G19" s="43"/>
      <c r="H19" s="43"/>
      <c r="I19" s="659"/>
      <c r="J19" s="43"/>
      <c r="K19" s="43"/>
      <c r="L19" s="556"/>
      <c r="M19" s="652" t="s">
        <v>135</v>
      </c>
      <c r="N19" s="42" t="s">
        <v>141</v>
      </c>
      <c r="O19" s="43"/>
      <c r="P19" s="463"/>
      <c r="Q19" s="546"/>
      <c r="R19" s="43"/>
      <c r="S19" s="43"/>
      <c r="T19" s="43"/>
      <c r="U19" s="556"/>
    </row>
    <row r="20" spans="1:21" ht="15" customHeight="1">
      <c r="A20" s="41" t="s">
        <v>135</v>
      </c>
      <c r="B20" s="42" t="s">
        <v>141</v>
      </c>
      <c r="C20" s="43">
        <v>3860</v>
      </c>
      <c r="D20" s="43">
        <v>3860</v>
      </c>
      <c r="E20" s="43">
        <v>244999</v>
      </c>
      <c r="F20" s="537">
        <v>244999</v>
      </c>
      <c r="G20" s="43"/>
      <c r="H20" s="43"/>
      <c r="I20" s="659"/>
      <c r="J20" s="43"/>
      <c r="K20" s="43"/>
      <c r="L20" s="556"/>
      <c r="M20" s="652" t="s">
        <v>140</v>
      </c>
      <c r="N20" s="42" t="s">
        <v>143</v>
      </c>
      <c r="O20" s="43"/>
      <c r="P20" s="463"/>
      <c r="Q20" s="546"/>
      <c r="R20" s="43"/>
      <c r="S20" s="43"/>
      <c r="T20" s="43"/>
      <c r="U20" s="556"/>
    </row>
    <row r="21" spans="1:21" ht="15" customHeight="1">
      <c r="A21" s="41" t="s">
        <v>140</v>
      </c>
      <c r="B21" s="42" t="s">
        <v>143</v>
      </c>
      <c r="C21" s="43">
        <v>135625</v>
      </c>
      <c r="D21" s="43">
        <v>135625</v>
      </c>
      <c r="E21" s="43">
        <v>6527</v>
      </c>
      <c r="F21" s="537">
        <v>6527</v>
      </c>
      <c r="G21" s="43"/>
      <c r="H21" s="43"/>
      <c r="I21" s="659"/>
      <c r="J21" s="43"/>
      <c r="K21" s="43"/>
      <c r="L21" s="556"/>
      <c r="M21" s="653" t="s">
        <v>142</v>
      </c>
      <c r="N21" s="48" t="s">
        <v>145</v>
      </c>
      <c r="O21" s="43"/>
      <c r="P21" s="463"/>
      <c r="Q21" s="546"/>
      <c r="R21" s="43"/>
      <c r="S21" s="43"/>
      <c r="T21" s="43"/>
      <c r="U21" s="556"/>
    </row>
    <row r="22" spans="1:21" ht="15" customHeight="1">
      <c r="A22" s="33" t="s">
        <v>142</v>
      </c>
      <c r="B22" s="48" t="s">
        <v>145</v>
      </c>
      <c r="C22" s="43">
        <v>0</v>
      </c>
      <c r="D22" s="43"/>
      <c r="E22" s="43">
        <v>0</v>
      </c>
      <c r="F22" s="538"/>
      <c r="G22" s="43"/>
      <c r="H22" s="43"/>
      <c r="I22" s="659">
        <v>7675</v>
      </c>
      <c r="J22" s="43">
        <v>7675</v>
      </c>
      <c r="K22" s="43">
        <v>335650</v>
      </c>
      <c r="L22" s="556">
        <v>335650</v>
      </c>
      <c r="M22" s="654" t="s">
        <v>144</v>
      </c>
      <c r="N22" s="42" t="s">
        <v>147</v>
      </c>
      <c r="O22" s="43"/>
      <c r="P22" s="50"/>
      <c r="Q22" s="547"/>
      <c r="R22" s="43"/>
      <c r="S22" s="43"/>
      <c r="T22" s="43"/>
      <c r="U22" s="556"/>
    </row>
    <row r="23" spans="1:21" ht="15" customHeight="1">
      <c r="A23" s="82" t="s">
        <v>144</v>
      </c>
      <c r="B23" s="42" t="s">
        <v>147</v>
      </c>
      <c r="C23" s="43">
        <v>0</v>
      </c>
      <c r="D23" s="43"/>
      <c r="E23" s="43">
        <v>0</v>
      </c>
      <c r="F23" s="537"/>
      <c r="G23" s="43"/>
      <c r="H23" s="43"/>
      <c r="I23" s="659">
        <v>92500</v>
      </c>
      <c r="J23" s="43">
        <v>92500</v>
      </c>
      <c r="K23" s="43"/>
      <c r="L23" s="556"/>
      <c r="M23" s="655"/>
      <c r="N23" s="51" t="s">
        <v>148</v>
      </c>
      <c r="O23" s="43"/>
      <c r="P23" s="463"/>
      <c r="Q23" s="546"/>
      <c r="R23" s="43">
        <v>70000</v>
      </c>
      <c r="S23" s="43">
        <v>70000</v>
      </c>
      <c r="T23" s="43"/>
      <c r="U23" s="556"/>
    </row>
    <row r="24" spans="1:21" ht="15" customHeight="1" thickBot="1">
      <c r="A24" s="66"/>
      <c r="B24" s="51" t="s">
        <v>148</v>
      </c>
      <c r="C24" s="465">
        <f aca="true" t="shared" si="0" ref="C24:U24">C5+C6+C7+C8+C9+C10+C11+C12+C13+C14+C15+C16+C17+C18+C19+C20+C21+C22+C23</f>
        <v>429653</v>
      </c>
      <c r="D24" s="465">
        <f t="shared" si="0"/>
        <v>429653</v>
      </c>
      <c r="E24" s="465">
        <f t="shared" si="0"/>
        <v>1578490</v>
      </c>
      <c r="F24" s="465">
        <f>F5+F6+F7+F8+F9+F10+F11+F12+F13+F14+F15+F16+F17+F18+F19+F20+F21+F22+F23</f>
        <v>1578490</v>
      </c>
      <c r="G24" s="465">
        <f t="shared" si="0"/>
        <v>2916</v>
      </c>
      <c r="H24" s="465">
        <f t="shared" si="0"/>
        <v>2916</v>
      </c>
      <c r="I24" s="465">
        <f t="shared" si="0"/>
        <v>222616</v>
      </c>
      <c r="J24" s="465">
        <f t="shared" si="0"/>
        <v>222616</v>
      </c>
      <c r="K24" s="465">
        <f t="shared" si="0"/>
        <v>392200</v>
      </c>
      <c r="L24" s="503">
        <f t="shared" si="0"/>
        <v>392200</v>
      </c>
      <c r="M24" s="656" t="s">
        <v>146</v>
      </c>
      <c r="N24" s="52" t="s">
        <v>150</v>
      </c>
      <c r="O24" s="465">
        <f t="shared" si="0"/>
        <v>0</v>
      </c>
      <c r="P24" s="465">
        <f>P5+P6+P7+P8+P9+P10+P11+P12+P13+P14+P15+P16+P17+P18+P19+P20+P21+P22+P23</f>
        <v>0</v>
      </c>
      <c r="Q24" s="465">
        <f>Q5+Q6+Q7+Q8+Q9+Q10+Q11+Q12+Q13+Q14+Q15+Q16+Q17+Q18+Q19+Q20+Q21+Q22+Q23</f>
        <v>0</v>
      </c>
      <c r="R24" s="465">
        <f t="shared" si="0"/>
        <v>70000</v>
      </c>
      <c r="S24" s="465">
        <f t="shared" si="0"/>
        <v>70000</v>
      </c>
      <c r="T24" s="465"/>
      <c r="U24" s="503">
        <f t="shared" si="0"/>
        <v>0</v>
      </c>
    </row>
    <row r="25" spans="1:21" ht="15" customHeight="1" thickBot="1">
      <c r="A25" s="77" t="s">
        <v>146</v>
      </c>
      <c r="B25" s="52" t="s">
        <v>150</v>
      </c>
      <c r="C25" s="53">
        <v>119000</v>
      </c>
      <c r="D25" s="53">
        <v>119000</v>
      </c>
      <c r="E25" s="53">
        <v>0</v>
      </c>
      <c r="F25" s="53"/>
      <c r="G25" s="53"/>
      <c r="H25" s="53"/>
      <c r="I25" s="660">
        <v>1428733</v>
      </c>
      <c r="J25" s="53">
        <v>1428733</v>
      </c>
      <c r="K25" s="53"/>
      <c r="L25" s="557"/>
      <c r="M25" s="657"/>
      <c r="N25" s="54" t="s">
        <v>151</v>
      </c>
      <c r="O25" s="53"/>
      <c r="P25" s="53"/>
      <c r="Q25" s="53"/>
      <c r="R25" s="53"/>
      <c r="S25" s="53"/>
      <c r="T25" s="53"/>
      <c r="U25" s="557"/>
    </row>
    <row r="26" spans="1:21" ht="14.25" thickBot="1" thickTop="1">
      <c r="A26" s="78"/>
      <c r="B26" s="54" t="s">
        <v>151</v>
      </c>
      <c r="C26" s="55">
        <f aca="true" t="shared" si="1" ref="C26:U26">C24+C25</f>
        <v>548653</v>
      </c>
      <c r="D26" s="55">
        <f t="shared" si="1"/>
        <v>548653</v>
      </c>
      <c r="E26" s="55">
        <f t="shared" si="1"/>
        <v>1578490</v>
      </c>
      <c r="F26" s="55">
        <f>F24+F25</f>
        <v>1578490</v>
      </c>
      <c r="G26" s="55">
        <f t="shared" si="1"/>
        <v>2916</v>
      </c>
      <c r="H26" s="55">
        <f t="shared" si="1"/>
        <v>2916</v>
      </c>
      <c r="I26" s="56">
        <f t="shared" si="1"/>
        <v>1651349</v>
      </c>
      <c r="J26" s="55">
        <f t="shared" si="1"/>
        <v>1651349</v>
      </c>
      <c r="K26" s="55">
        <f t="shared" si="1"/>
        <v>392200</v>
      </c>
      <c r="L26" s="558">
        <f t="shared" si="1"/>
        <v>392200</v>
      </c>
      <c r="M26" s="55"/>
      <c r="N26" s="55"/>
      <c r="O26" s="55">
        <f t="shared" si="1"/>
        <v>0</v>
      </c>
      <c r="P26" s="55">
        <f>P24+P25</f>
        <v>0</v>
      </c>
      <c r="Q26" s="55">
        <f>Q24+Q25</f>
        <v>0</v>
      </c>
      <c r="R26" s="55">
        <f t="shared" si="1"/>
        <v>70000</v>
      </c>
      <c r="S26" s="55">
        <f t="shared" si="1"/>
        <v>70000</v>
      </c>
      <c r="T26" s="55"/>
      <c r="U26" s="558">
        <f t="shared" si="1"/>
        <v>0</v>
      </c>
    </row>
    <row r="27" spans="1:21" ht="14.25" thickBot="1" thickTop="1">
      <c r="A27" s="57"/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8" ht="21" customHeight="1" thickTop="1">
      <c r="A28" s="61"/>
      <c r="B28" s="62"/>
      <c r="C28" s="671" t="s">
        <v>152</v>
      </c>
      <c r="D28" s="672"/>
      <c r="E28" s="673"/>
      <c r="F28" s="63"/>
      <c r="G28" s="674" t="s">
        <v>71</v>
      </c>
      <c r="H28" s="675"/>
    </row>
    <row r="29" spans="1:8" ht="41.25" customHeight="1">
      <c r="A29" s="550"/>
      <c r="B29" s="551"/>
      <c r="C29" s="549" t="s">
        <v>568</v>
      </c>
      <c r="D29" s="549" t="s">
        <v>566</v>
      </c>
      <c r="E29" s="549" t="s">
        <v>568</v>
      </c>
      <c r="F29" s="549" t="s">
        <v>566</v>
      </c>
      <c r="G29" s="549" t="s">
        <v>568</v>
      </c>
      <c r="H29" s="555" t="s">
        <v>566</v>
      </c>
    </row>
    <row r="30" spans="1:8" ht="38.25" customHeight="1">
      <c r="A30" s="64" t="s">
        <v>72</v>
      </c>
      <c r="B30" s="462" t="s">
        <v>111</v>
      </c>
      <c r="C30" s="462" t="s">
        <v>153</v>
      </c>
      <c r="D30" s="462" t="s">
        <v>153</v>
      </c>
      <c r="E30" s="462" t="s">
        <v>154</v>
      </c>
      <c r="F30" s="462" t="s">
        <v>154</v>
      </c>
      <c r="G30" s="539" t="s">
        <v>155</v>
      </c>
      <c r="H30" s="548" t="s">
        <v>155</v>
      </c>
    </row>
    <row r="31" spans="1:8" ht="25.5">
      <c r="A31" s="41" t="s">
        <v>76</v>
      </c>
      <c r="B31" s="466" t="s">
        <v>156</v>
      </c>
      <c r="C31" s="44"/>
      <c r="D31" s="44"/>
      <c r="E31" s="44"/>
      <c r="F31" s="540"/>
      <c r="G31" s="540">
        <f aca="true" t="shared" si="2" ref="G31:G49">C5+E5+G5+I5+K5+O5+R5+U5+C31+E31</f>
        <v>181154</v>
      </c>
      <c r="H31" s="553">
        <f aca="true" t="shared" si="3" ref="H31:H49">D5+F5+H5+J5+L5+Q5+S5+U5+D31+F31</f>
        <v>181154</v>
      </c>
    </row>
    <row r="32" spans="1:8" ht="25.5">
      <c r="A32" s="41" t="s">
        <v>90</v>
      </c>
      <c r="B32" s="466" t="s">
        <v>121</v>
      </c>
      <c r="C32" s="44">
        <v>4350</v>
      </c>
      <c r="D32" s="44">
        <v>4350</v>
      </c>
      <c r="E32" s="44"/>
      <c r="F32" s="541"/>
      <c r="G32" s="540">
        <f t="shared" si="2"/>
        <v>479472</v>
      </c>
      <c r="H32" s="553">
        <f t="shared" si="3"/>
        <v>479472</v>
      </c>
    </row>
    <row r="33" spans="1:8" ht="12.75">
      <c r="A33" s="709" t="s">
        <v>122</v>
      </c>
      <c r="B33" s="466" t="s">
        <v>123</v>
      </c>
      <c r="C33" s="44">
        <v>1384</v>
      </c>
      <c r="D33" s="44">
        <v>1384</v>
      </c>
      <c r="E33" s="44"/>
      <c r="F33" s="541"/>
      <c r="G33" s="540">
        <f t="shared" si="2"/>
        <v>263791</v>
      </c>
      <c r="H33" s="553">
        <f t="shared" si="3"/>
        <v>263791</v>
      </c>
    </row>
    <row r="34" spans="1:8" ht="12.75">
      <c r="A34" s="710"/>
      <c r="B34" s="466" t="s">
        <v>124</v>
      </c>
      <c r="C34" s="44"/>
      <c r="D34" s="44"/>
      <c r="E34" s="44">
        <v>726</v>
      </c>
      <c r="F34" s="542">
        <v>726</v>
      </c>
      <c r="G34" s="540">
        <f t="shared" si="2"/>
        <v>38717</v>
      </c>
      <c r="H34" s="553">
        <f t="shared" si="3"/>
        <v>38717</v>
      </c>
    </row>
    <row r="35" spans="1:8" ht="12.75">
      <c r="A35" s="710"/>
      <c r="B35" s="467" t="s">
        <v>125</v>
      </c>
      <c r="C35" s="44"/>
      <c r="D35" s="44"/>
      <c r="E35" s="44"/>
      <c r="F35" s="542"/>
      <c r="G35" s="540">
        <f t="shared" si="2"/>
        <v>22148</v>
      </c>
      <c r="H35" s="553">
        <f t="shared" si="3"/>
        <v>22148</v>
      </c>
    </row>
    <row r="36" spans="1:8" ht="17.25" customHeight="1">
      <c r="A36" s="710"/>
      <c r="B36" s="466" t="s">
        <v>126</v>
      </c>
      <c r="C36" s="44"/>
      <c r="D36" s="44"/>
      <c r="E36" s="44"/>
      <c r="F36" s="541"/>
      <c r="G36" s="540">
        <f t="shared" si="2"/>
        <v>151858</v>
      </c>
      <c r="H36" s="553">
        <f t="shared" si="3"/>
        <v>151858</v>
      </c>
    </row>
    <row r="37" spans="1:8" ht="25.5">
      <c r="A37" s="710"/>
      <c r="B37" s="466" t="s">
        <v>127</v>
      </c>
      <c r="C37" s="44">
        <v>1828</v>
      </c>
      <c r="D37" s="44">
        <v>1828</v>
      </c>
      <c r="E37" s="44"/>
      <c r="F37" s="542"/>
      <c r="G37" s="540">
        <f t="shared" si="2"/>
        <v>71582</v>
      </c>
      <c r="H37" s="553">
        <f t="shared" si="3"/>
        <v>71582</v>
      </c>
    </row>
    <row r="38" spans="1:8" ht="12.75">
      <c r="A38" s="710"/>
      <c r="B38" s="466" t="s">
        <v>128</v>
      </c>
      <c r="C38" s="44">
        <v>2258</v>
      </c>
      <c r="D38" s="44">
        <v>2258</v>
      </c>
      <c r="E38" s="44"/>
      <c r="F38" s="541"/>
      <c r="G38" s="540">
        <f t="shared" si="2"/>
        <v>213650</v>
      </c>
      <c r="H38" s="553">
        <f t="shared" si="3"/>
        <v>213650</v>
      </c>
    </row>
    <row r="39" spans="1:8" ht="25.5">
      <c r="A39" s="678"/>
      <c r="B39" s="467" t="s">
        <v>129</v>
      </c>
      <c r="C39" s="44"/>
      <c r="D39" s="44"/>
      <c r="E39" s="44"/>
      <c r="F39" s="541"/>
      <c r="G39" s="540">
        <f t="shared" si="2"/>
        <v>8234</v>
      </c>
      <c r="H39" s="553">
        <f t="shared" si="3"/>
        <v>8234</v>
      </c>
    </row>
    <row r="40" spans="1:8" ht="12.75">
      <c r="A40" s="41" t="s">
        <v>130</v>
      </c>
      <c r="B40" s="466" t="s">
        <v>131</v>
      </c>
      <c r="C40" s="44"/>
      <c r="D40" s="44"/>
      <c r="E40" s="44"/>
      <c r="F40" s="541"/>
      <c r="G40" s="540">
        <f t="shared" si="2"/>
        <v>134387</v>
      </c>
      <c r="H40" s="553">
        <f t="shared" si="3"/>
        <v>134387</v>
      </c>
    </row>
    <row r="41" spans="1:8" ht="17.25" customHeight="1">
      <c r="A41" s="41" t="s">
        <v>132</v>
      </c>
      <c r="B41" s="466" t="s">
        <v>134</v>
      </c>
      <c r="C41" s="44">
        <v>15</v>
      </c>
      <c r="D41" s="44">
        <v>15</v>
      </c>
      <c r="E41" s="44"/>
      <c r="F41" s="541"/>
      <c r="G41" s="540">
        <f t="shared" si="2"/>
        <v>122510</v>
      </c>
      <c r="H41" s="553">
        <f t="shared" si="3"/>
        <v>122510</v>
      </c>
    </row>
    <row r="42" spans="1:8" ht="18" customHeight="1">
      <c r="A42" s="703" t="s">
        <v>133</v>
      </c>
      <c r="B42" s="466" t="s">
        <v>157</v>
      </c>
      <c r="C42" s="44"/>
      <c r="D42" s="44"/>
      <c r="E42" s="44"/>
      <c r="F42" s="541"/>
      <c r="G42" s="540">
        <f t="shared" si="2"/>
        <v>62186</v>
      </c>
      <c r="H42" s="553">
        <f t="shared" si="3"/>
        <v>62186</v>
      </c>
    </row>
    <row r="43" spans="1:8" ht="12.75">
      <c r="A43" s="704"/>
      <c r="B43" s="466" t="s">
        <v>137</v>
      </c>
      <c r="C43" s="44"/>
      <c r="D43" s="44"/>
      <c r="E43" s="44"/>
      <c r="F43" s="542"/>
      <c r="G43" s="540">
        <f t="shared" si="2"/>
        <v>11032</v>
      </c>
      <c r="H43" s="553">
        <f t="shared" si="3"/>
        <v>11032</v>
      </c>
    </row>
    <row r="44" spans="1:8" ht="12.75">
      <c r="A44" s="704"/>
      <c r="B44" s="466" t="s">
        <v>138</v>
      </c>
      <c r="C44" s="44"/>
      <c r="D44" s="44"/>
      <c r="E44" s="44"/>
      <c r="F44" s="541"/>
      <c r="G44" s="540">
        <f t="shared" si="2"/>
        <v>34616</v>
      </c>
      <c r="H44" s="553">
        <f t="shared" si="3"/>
        <v>34616</v>
      </c>
    </row>
    <row r="45" spans="1:8" ht="12.75">
      <c r="A45" s="705"/>
      <c r="B45" s="466" t="s">
        <v>139</v>
      </c>
      <c r="C45" s="44"/>
      <c r="D45" s="44"/>
      <c r="E45" s="44"/>
      <c r="F45" s="542"/>
      <c r="G45" s="540">
        <f t="shared" si="2"/>
        <v>14263</v>
      </c>
      <c r="H45" s="553">
        <f t="shared" si="3"/>
        <v>14263</v>
      </c>
    </row>
    <row r="46" spans="1:8" ht="12.75">
      <c r="A46" s="41" t="s">
        <v>135</v>
      </c>
      <c r="B46" s="466" t="s">
        <v>141</v>
      </c>
      <c r="C46" s="44">
        <v>10400</v>
      </c>
      <c r="D46" s="44">
        <v>10400</v>
      </c>
      <c r="E46" s="44">
        <v>400</v>
      </c>
      <c r="F46" s="541">
        <v>400</v>
      </c>
      <c r="G46" s="540">
        <f t="shared" si="2"/>
        <v>259659</v>
      </c>
      <c r="H46" s="553">
        <f t="shared" si="3"/>
        <v>259659</v>
      </c>
    </row>
    <row r="47" spans="1:8" ht="25.5">
      <c r="A47" s="41" t="s">
        <v>140</v>
      </c>
      <c r="B47" s="466" t="s">
        <v>143</v>
      </c>
      <c r="C47" s="44"/>
      <c r="D47" s="44"/>
      <c r="E47" s="44"/>
      <c r="F47" s="541"/>
      <c r="G47" s="540">
        <f t="shared" si="2"/>
        <v>142152</v>
      </c>
      <c r="H47" s="553">
        <f t="shared" si="3"/>
        <v>142152</v>
      </c>
    </row>
    <row r="48" spans="1:8" ht="25.5">
      <c r="A48" s="33" t="s">
        <v>142</v>
      </c>
      <c r="B48" s="65" t="s">
        <v>145</v>
      </c>
      <c r="C48" s="44">
        <v>500</v>
      </c>
      <c r="D48" s="44">
        <v>500</v>
      </c>
      <c r="E48" s="44">
        <v>417</v>
      </c>
      <c r="F48" s="543">
        <v>417</v>
      </c>
      <c r="G48" s="540">
        <f t="shared" si="2"/>
        <v>344242</v>
      </c>
      <c r="H48" s="553">
        <f t="shared" si="3"/>
        <v>344242</v>
      </c>
    </row>
    <row r="49" spans="1:8" ht="12.75">
      <c r="A49" s="82" t="s">
        <v>144</v>
      </c>
      <c r="B49" s="65" t="s">
        <v>147</v>
      </c>
      <c r="C49" s="44"/>
      <c r="D49" s="44"/>
      <c r="E49" s="44">
        <v>73117</v>
      </c>
      <c r="F49" s="543">
        <v>73117</v>
      </c>
      <c r="G49" s="540">
        <f t="shared" si="2"/>
        <v>235617</v>
      </c>
      <c r="H49" s="553">
        <f t="shared" si="3"/>
        <v>235617</v>
      </c>
    </row>
    <row r="50" spans="1:8" ht="12.75">
      <c r="A50" s="66"/>
      <c r="B50" s="461" t="s">
        <v>148</v>
      </c>
      <c r="C50" s="465">
        <f aca="true" t="shared" si="4" ref="C50:H50">C31+C32+C33+C34+C35+C36+C37+C38+C39+C40+C41+C42+C43+C44+C45+C46+C47+C48+C49</f>
        <v>20735</v>
      </c>
      <c r="D50" s="465">
        <f t="shared" si="4"/>
        <v>20735</v>
      </c>
      <c r="E50" s="465">
        <f t="shared" si="4"/>
        <v>74660</v>
      </c>
      <c r="F50" s="465">
        <f t="shared" si="4"/>
        <v>74660</v>
      </c>
      <c r="G50" s="544">
        <f t="shared" si="4"/>
        <v>2791270</v>
      </c>
      <c r="H50" s="609">
        <f t="shared" si="4"/>
        <v>2791270</v>
      </c>
    </row>
    <row r="51" spans="1:8" ht="13.5" thickBot="1">
      <c r="A51" s="77" t="s">
        <v>146</v>
      </c>
      <c r="B51" s="67" t="s">
        <v>150</v>
      </c>
      <c r="C51" s="49"/>
      <c r="D51" s="49"/>
      <c r="E51" s="49">
        <f>'[1]KórházBevételek'!D54</f>
        <v>1241</v>
      </c>
      <c r="F51" s="543">
        <v>1241</v>
      </c>
      <c r="G51" s="543">
        <f>'[1]KórházBevételek'!F54</f>
        <v>1548974</v>
      </c>
      <c r="H51" s="554">
        <f>D25+F25+H25+J25+L25+Q25+S25+U25+D51+F51</f>
        <v>1548974</v>
      </c>
    </row>
    <row r="52" spans="1:8" ht="12.75" customHeight="1" thickBot="1">
      <c r="A52" s="78"/>
      <c r="B52" s="68" t="s">
        <v>151</v>
      </c>
      <c r="C52" s="56">
        <f aca="true" t="shared" si="5" ref="C52:H52">C50+C51</f>
        <v>20735</v>
      </c>
      <c r="D52" s="56">
        <f t="shared" si="5"/>
        <v>20735</v>
      </c>
      <c r="E52" s="56">
        <f t="shared" si="5"/>
        <v>75901</v>
      </c>
      <c r="F52" s="56">
        <f t="shared" si="5"/>
        <v>75901</v>
      </c>
      <c r="G52" s="545">
        <f t="shared" si="5"/>
        <v>4340244</v>
      </c>
      <c r="H52" s="610">
        <f t="shared" si="5"/>
        <v>4340244</v>
      </c>
    </row>
    <row r="53" spans="1:21" ht="13.5" hidden="1" thickTop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</row>
    <row r="54" spans="1:21" ht="12.75" hidden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</row>
    <row r="55" spans="1:21" ht="12.75" hidden="1">
      <c r="A55" s="69"/>
      <c r="B55" s="69"/>
      <c r="C55" s="682"/>
      <c r="D55" s="682"/>
      <c r="E55" s="682"/>
      <c r="F55" s="682"/>
      <c r="G55" s="682"/>
      <c r="H55" s="682"/>
      <c r="I55" s="682"/>
      <c r="J55" s="682"/>
      <c r="K55" s="682"/>
      <c r="L55" s="682"/>
      <c r="M55" s="682"/>
      <c r="N55" s="682"/>
      <c r="O55" s="682"/>
      <c r="P55" s="682"/>
      <c r="Q55" s="682"/>
      <c r="R55" s="682"/>
      <c r="S55" s="682"/>
      <c r="T55" s="682"/>
      <c r="U55" s="682"/>
    </row>
    <row r="56" ht="13.5" thickTop="1"/>
  </sheetData>
  <sheetProtection/>
  <mergeCells count="25">
    <mergeCell ref="C55:U55"/>
    <mergeCell ref="A44:A45"/>
    <mergeCell ref="A42:A43"/>
    <mergeCell ref="C28:E28"/>
    <mergeCell ref="A33:A35"/>
    <mergeCell ref="A36:A37"/>
    <mergeCell ref="A38:A39"/>
    <mergeCell ref="G28:H28"/>
    <mergeCell ref="T2:U2"/>
    <mergeCell ref="A16:A17"/>
    <mergeCell ref="A18:A19"/>
    <mergeCell ref="A1:U1"/>
    <mergeCell ref="A7:A9"/>
    <mergeCell ref="A10:A11"/>
    <mergeCell ref="A12:A13"/>
    <mergeCell ref="M17:M18"/>
    <mergeCell ref="O2:S2"/>
    <mergeCell ref="I2:L2"/>
    <mergeCell ref="M9:M10"/>
    <mergeCell ref="M11:M12"/>
    <mergeCell ref="M15:M16"/>
    <mergeCell ref="C2:D2"/>
    <mergeCell ref="E2:F2"/>
    <mergeCell ref="G2:H2"/>
    <mergeCell ref="M6:M8"/>
  </mergeCells>
  <printOptions/>
  <pageMargins left="0.3" right="0.24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&amp;C&amp;"Arial,Félkövér"3. sz. melléklet 18/2011.(IV.1.) sz.rendelethez Marcali Városi Önkormányzat Intézményeinek 2011. évi bevételei előirányzatai
                           EFt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R81"/>
  <sheetViews>
    <sheetView zoomScalePageLayoutView="0" workbookViewId="0" topLeftCell="A64">
      <selection activeCell="D91" sqref="D91"/>
    </sheetView>
  </sheetViews>
  <sheetFormatPr defaultColWidth="9.140625" defaultRowHeight="12.75"/>
  <cols>
    <col min="1" max="1" width="5.140625" style="0" customWidth="1"/>
    <col min="2" max="2" width="20.00390625" style="0" customWidth="1"/>
    <col min="3" max="3" width="11.57421875" style="0" customWidth="1"/>
    <col min="4" max="4" width="11.8515625" style="0" customWidth="1"/>
    <col min="5" max="5" width="9.8515625" style="0" customWidth="1"/>
    <col min="6" max="6" width="11.140625" style="0" hidden="1" customWidth="1"/>
    <col min="7" max="7" width="10.00390625" style="0" customWidth="1"/>
    <col min="11" max="11" width="8.57421875" style="0" customWidth="1"/>
    <col min="12" max="12" width="10.140625" style="0" customWidth="1"/>
    <col min="13" max="13" width="10.00390625" style="0" customWidth="1"/>
    <col min="14" max="14" width="10.57421875" style="0" customWidth="1"/>
    <col min="15" max="15" width="10.8515625" style="0" customWidth="1"/>
    <col min="16" max="16" width="10.57421875" style="0" hidden="1" customWidth="1"/>
    <col min="17" max="17" width="16.57421875" style="0" hidden="1" customWidth="1"/>
  </cols>
  <sheetData>
    <row r="1" spans="1:17" ht="12.75">
      <c r="A1" s="69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</row>
    <row r="2" spans="1:17" ht="12.75">
      <c r="A2" s="682"/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</row>
    <row r="3" spans="1:16" ht="14.25" customHeight="1" thickBot="1">
      <c r="A3" s="662"/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70"/>
    </row>
    <row r="4" spans="1:16" ht="27.75" customHeight="1" thickBot="1" thickTop="1">
      <c r="A4" s="571"/>
      <c r="B4" s="572"/>
      <c r="C4" s="676" t="s">
        <v>158</v>
      </c>
      <c r="D4" s="677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7"/>
      <c r="P4" s="73"/>
    </row>
    <row r="5" spans="1:16" ht="27.75" customHeight="1" thickBot="1">
      <c r="A5" s="573"/>
      <c r="B5" s="574"/>
      <c r="C5" s="568" t="s">
        <v>571</v>
      </c>
      <c r="D5" s="568" t="s">
        <v>572</v>
      </c>
      <c r="E5" s="568" t="s">
        <v>571</v>
      </c>
      <c r="F5" s="569"/>
      <c r="G5" s="568" t="s">
        <v>572</v>
      </c>
      <c r="H5" s="568" t="s">
        <v>571</v>
      </c>
      <c r="I5" s="568" t="s">
        <v>572</v>
      </c>
      <c r="J5" s="568" t="s">
        <v>571</v>
      </c>
      <c r="K5" s="568" t="s">
        <v>572</v>
      </c>
      <c r="L5" s="568" t="s">
        <v>571</v>
      </c>
      <c r="M5" s="568" t="s">
        <v>572</v>
      </c>
      <c r="N5" s="568" t="s">
        <v>571</v>
      </c>
      <c r="O5" s="570" t="s">
        <v>572</v>
      </c>
      <c r="P5" s="518"/>
    </row>
    <row r="6" spans="1:16" ht="42.75" customHeight="1" thickBot="1">
      <c r="A6" s="38" t="s">
        <v>72</v>
      </c>
      <c r="B6" s="39" t="s">
        <v>111</v>
      </c>
      <c r="C6" s="577" t="s">
        <v>159</v>
      </c>
      <c r="D6" s="577" t="s">
        <v>159</v>
      </c>
      <c r="E6" s="577" t="s">
        <v>160</v>
      </c>
      <c r="F6" s="578"/>
      <c r="G6" s="577" t="s">
        <v>160</v>
      </c>
      <c r="H6" s="577" t="s">
        <v>161</v>
      </c>
      <c r="I6" s="577" t="s">
        <v>161</v>
      </c>
      <c r="J6" s="577" t="s">
        <v>162</v>
      </c>
      <c r="K6" s="577" t="s">
        <v>162</v>
      </c>
      <c r="L6" s="577" t="s">
        <v>573</v>
      </c>
      <c r="M6" s="577" t="s">
        <v>573</v>
      </c>
      <c r="N6" s="579" t="s">
        <v>574</v>
      </c>
      <c r="O6" s="580" t="s">
        <v>574</v>
      </c>
      <c r="P6" s="74"/>
    </row>
    <row r="7" spans="1:16" ht="17.25" customHeight="1" thickTop="1">
      <c r="A7" s="41" t="s">
        <v>76</v>
      </c>
      <c r="B7" s="42" t="s">
        <v>120</v>
      </c>
      <c r="C7" s="44">
        <v>105700</v>
      </c>
      <c r="D7" s="44">
        <v>105700</v>
      </c>
      <c r="E7" s="44">
        <v>27665</v>
      </c>
      <c r="F7" s="44">
        <f>'[1]NoszlopyKiadások'!E6+'[1]KultúraKiadások'!E6+'[1]GameszKiadások'!E6+'[1]KórházKiadások'!E6+'[1]Tűzoltóság Kiadások'!E6+'[1]Dél-Balaton Kiadások'!E6+'[1]Szakképző Kiadások'!E6</f>
        <v>0</v>
      </c>
      <c r="G7" s="44">
        <v>27665</v>
      </c>
      <c r="H7" s="44">
        <v>44885</v>
      </c>
      <c r="I7" s="44">
        <v>44885</v>
      </c>
      <c r="J7" s="44">
        <v>1691</v>
      </c>
      <c r="K7" s="44">
        <v>1691</v>
      </c>
      <c r="L7" s="44">
        <f>'[1]NoszlopyKiadások'!H6+'[1]KultúraKiadások'!H6+'[1]GameszKiadások'!H6+'[1]KórházKiadások'!H6+'[1]Tűzoltóság Kiadások'!H6+'[1]Dél-Balaton Kiadások'!H6+'[1]Szakképző Kiadások'!H6</f>
        <v>0</v>
      </c>
      <c r="M7" s="44"/>
      <c r="N7" s="44">
        <v>330</v>
      </c>
      <c r="O7" s="563">
        <v>330</v>
      </c>
      <c r="P7" s="75"/>
    </row>
    <row r="8" spans="1:16" ht="15" customHeight="1">
      <c r="A8" s="41" t="s">
        <v>90</v>
      </c>
      <c r="B8" s="42" t="s">
        <v>570</v>
      </c>
      <c r="C8" s="44">
        <v>224049</v>
      </c>
      <c r="D8" s="44">
        <v>224049</v>
      </c>
      <c r="E8" s="44">
        <v>58856</v>
      </c>
      <c r="F8" s="32"/>
      <c r="G8" s="32">
        <v>58856</v>
      </c>
      <c r="H8" s="44">
        <v>161067</v>
      </c>
      <c r="I8" s="44">
        <v>161067</v>
      </c>
      <c r="J8" s="44">
        <v>4000</v>
      </c>
      <c r="K8" s="44">
        <v>4000</v>
      </c>
      <c r="L8" s="44">
        <f>'[1]NoszlopyKiadások'!H7+'[1]KultúraKiadások'!H7+'[1]GameszKiadások'!H7+'[1]KórházKiadások'!H7+'[1]Tűzoltóság Kiadások'!H7+'[1]Dél-Balaton Kiadások'!H7+'[1]Szakképző Kiadások'!H7</f>
        <v>0</v>
      </c>
      <c r="M8" s="44"/>
      <c r="N8" s="44"/>
      <c r="O8" s="563">
        <f>'[1]NoszlopyKiadások'!I7+'[1]KultúraKiadások'!I7+'[1]GameszKiadások'!I7+'[1]KórházKiadások'!I7+'[1]Tűzoltóság Kiadások'!I7+'[1]Dél-Balaton Kiadások'!I7+'[1]Szakképző Kiadások'!I7</f>
        <v>0</v>
      </c>
      <c r="P8" s="46"/>
    </row>
    <row r="9" spans="1:16" ht="15" customHeight="1">
      <c r="A9" s="709" t="s">
        <v>122</v>
      </c>
      <c r="B9" s="42" t="s">
        <v>123</v>
      </c>
      <c r="C9" s="44">
        <v>172493</v>
      </c>
      <c r="D9" s="44">
        <v>172493</v>
      </c>
      <c r="E9" s="44">
        <v>45959</v>
      </c>
      <c r="F9" s="32"/>
      <c r="G9" s="32">
        <v>45959</v>
      </c>
      <c r="H9" s="44">
        <v>39999</v>
      </c>
      <c r="I9" s="44">
        <v>39999</v>
      </c>
      <c r="J9" s="44">
        <f>'[1]NoszlopyKiadások'!G8+'[1]KultúraKiadások'!G8+'[1]GameszKiadások'!G8+'[1]KórházKiadások'!G8+'[1]Tűzoltóság Kiadások'!G8+'[1]Dél-Balaton Kiadások'!G8+'[1]Szakképző Kiadások'!G8</f>
        <v>4340</v>
      </c>
      <c r="K9" s="44">
        <v>4340</v>
      </c>
      <c r="L9" s="44">
        <f>'[1]NoszlopyKiadások'!H8+'[1]KultúraKiadások'!H8+'[1]GameszKiadások'!H8+'[1]KórházKiadások'!H8+'[1]Tűzoltóság Kiadások'!H8+'[1]Dél-Balaton Kiadások'!H8+'[1]Szakképző Kiadások'!H8</f>
        <v>0</v>
      </c>
      <c r="M9" s="44"/>
      <c r="N9" s="44"/>
      <c r="O9" s="563">
        <f>'[1]NoszlopyKiadások'!I8+'[1]KultúraKiadások'!I8+'[1]GameszKiadások'!I8+'[1]KórházKiadások'!I8+'[1]Tűzoltóság Kiadások'!I8+'[1]Dél-Balaton Kiadások'!I8+'[1]Szakképző Kiadások'!I8</f>
        <v>0</v>
      </c>
      <c r="P9" s="46"/>
    </row>
    <row r="10" spans="1:16" ht="15" customHeight="1">
      <c r="A10" s="710"/>
      <c r="B10" s="42" t="s">
        <v>124</v>
      </c>
      <c r="C10" s="44">
        <f>'[1]NoszlopyKiadások'!C9+'[1]KultúraKiadások'!C9+'[1]GameszKiadások'!C9+'[1]KórházKiadások'!C9+'[1]Tűzoltóság Kiadások'!C9+'[1]Dél-Balaton Kiadások'!C9+'[1]Szakképző Kiadások'!C9</f>
        <v>26718</v>
      </c>
      <c r="D10" s="44">
        <v>26718</v>
      </c>
      <c r="E10" s="44">
        <f>'[1]NoszlopyKiadások'!D9+'[1]KultúraKiadások'!D9+'[1]GameszKiadások'!D9+'[1]KórházKiadások'!D9+'[1]Tűzoltóság Kiadások'!D9+'[1]Dél-Balaton Kiadások'!D9+'[1]Szakképző Kiadások'!D9</f>
        <v>7124</v>
      </c>
      <c r="F10" s="464"/>
      <c r="G10" s="464">
        <v>7124</v>
      </c>
      <c r="H10" s="44">
        <v>4049</v>
      </c>
      <c r="I10" s="44">
        <v>4049</v>
      </c>
      <c r="J10" s="44">
        <f>'[1]NoszlopyKiadások'!G9+'[1]KultúraKiadások'!G9+'[1]GameszKiadások'!G9+'[1]KórházKiadások'!G9+'[1]Tűzoltóság Kiadások'!G9+'[1]Dél-Balaton Kiadások'!G9+'[1]Szakképző Kiadások'!G9</f>
        <v>100</v>
      </c>
      <c r="K10" s="44">
        <v>100</v>
      </c>
      <c r="L10" s="44">
        <f>'[1]NoszlopyKiadások'!H9+'[1]KultúraKiadások'!H9+'[1]GameszKiadások'!H9+'[1]KórházKiadások'!H9+'[1]Tűzoltóság Kiadások'!H9+'[1]Dél-Balaton Kiadások'!H9+'[1]Szakképző Kiadások'!H9</f>
        <v>0</v>
      </c>
      <c r="M10" s="44"/>
      <c r="N10" s="44"/>
      <c r="O10" s="563">
        <f>'[1]NoszlopyKiadások'!I9+'[1]KultúraKiadások'!I9+'[1]GameszKiadások'!I9+'[1]KórházKiadások'!I9+'[1]Tűzoltóság Kiadások'!I9+'[1]Dél-Balaton Kiadások'!I9+'[1]Szakképző Kiadások'!I9</f>
        <v>0</v>
      </c>
      <c r="P10" s="46"/>
    </row>
    <row r="11" spans="1:16" ht="15" customHeight="1">
      <c r="A11" s="710"/>
      <c r="B11" s="47" t="s">
        <v>125</v>
      </c>
      <c r="C11" s="44">
        <f>'[1]NoszlopyKiadások'!C10+'[1]KultúraKiadások'!C10+'[1]GameszKiadások'!C10+'[1]KórházKiadások'!C10+'[1]Tűzoltóság Kiadások'!C10+'[1]Dél-Balaton Kiadások'!C10+'[1]Szakképző Kiadások'!C10</f>
        <v>13785</v>
      </c>
      <c r="D11" s="44">
        <v>13785</v>
      </c>
      <c r="E11" s="44">
        <f>'[1]NoszlopyKiadások'!D10+'[1]KultúraKiadások'!D10+'[1]GameszKiadások'!D10+'[1]KórházKiadások'!D10+'[1]Tűzoltóság Kiadások'!D10+'[1]Dél-Balaton Kiadások'!D10+'[1]Szakképző Kiadások'!D10</f>
        <v>3653</v>
      </c>
      <c r="F11" s="464"/>
      <c r="G11" s="464">
        <v>3653</v>
      </c>
      <c r="H11" s="44">
        <v>4370</v>
      </c>
      <c r="I11" s="44">
        <v>4370</v>
      </c>
      <c r="J11" s="44">
        <f>'[1]NoszlopyKiadások'!G10+'[1]KultúraKiadások'!G10+'[1]GameszKiadások'!G10+'[1]KórházKiadások'!G10+'[1]Tűzoltóság Kiadások'!G10+'[1]Dél-Balaton Kiadások'!G10+'[1]Szakképző Kiadások'!G10</f>
        <v>340</v>
      </c>
      <c r="K11" s="44">
        <v>340</v>
      </c>
      <c r="L11" s="44">
        <f>'[1]NoszlopyKiadások'!H10+'[1]KultúraKiadások'!H10+'[1]GameszKiadások'!H10+'[1]KórházKiadások'!H10+'[1]Tűzoltóság Kiadások'!H10+'[1]Dél-Balaton Kiadások'!H10+'[1]Szakképző Kiadások'!H10</f>
        <v>0</v>
      </c>
      <c r="M11" s="44"/>
      <c r="N11" s="44"/>
      <c r="O11" s="563">
        <f>'[1]NoszlopyKiadások'!I10+'[1]KultúraKiadások'!I10+'[1]GameszKiadások'!I10+'[1]KórházKiadások'!I10+'[1]Tűzoltóság Kiadások'!I10+'[1]Dél-Balaton Kiadások'!I10+'[1]Szakképző Kiadások'!I10</f>
        <v>0</v>
      </c>
      <c r="P11" s="46"/>
    </row>
    <row r="12" spans="1:16" ht="15" customHeight="1">
      <c r="A12" s="710"/>
      <c r="B12" s="42" t="s">
        <v>126</v>
      </c>
      <c r="C12" s="44">
        <v>102957</v>
      </c>
      <c r="D12" s="44">
        <v>102957</v>
      </c>
      <c r="E12" s="44">
        <v>27596</v>
      </c>
      <c r="F12" s="32"/>
      <c r="G12" s="32">
        <v>27596</v>
      </c>
      <c r="H12" s="44">
        <v>19301</v>
      </c>
      <c r="I12" s="44">
        <v>19301</v>
      </c>
      <c r="J12" s="44">
        <f>'[1]NoszlopyKiadások'!G11+'[1]KultúraKiadások'!G11+'[1]GameszKiadások'!G11+'[1]KórházKiadások'!G11+'[1]Tűzoltóság Kiadások'!G11+'[1]Dél-Balaton Kiadások'!G11+'[1]Szakképző Kiadások'!G11</f>
        <v>2004</v>
      </c>
      <c r="K12" s="44">
        <v>2004</v>
      </c>
      <c r="L12" s="44">
        <f>'[1]NoszlopyKiadások'!H11+'[1]KultúraKiadások'!H11+'[1]GameszKiadások'!H11+'[1]KórházKiadások'!H11+'[1]Tűzoltóság Kiadások'!H11+'[1]Dél-Balaton Kiadások'!H11+'[1]Szakképző Kiadások'!H11</f>
        <v>0</v>
      </c>
      <c r="M12" s="44"/>
      <c r="N12" s="44"/>
      <c r="O12" s="563">
        <f>'[1]NoszlopyKiadások'!I11+'[1]KultúraKiadások'!I11+'[1]GameszKiadások'!I11+'[1]KórházKiadások'!I11+'[1]Tűzoltóság Kiadások'!I11+'[1]Dél-Balaton Kiadások'!I11+'[1]Szakképző Kiadások'!I11</f>
        <v>0</v>
      </c>
      <c r="P12" s="46"/>
    </row>
    <row r="13" spans="1:16" ht="17.25" customHeight="1">
      <c r="A13" s="710"/>
      <c r="B13" s="42" t="s">
        <v>127</v>
      </c>
      <c r="C13" s="44">
        <f>'[1]NoszlopyKiadások'!C12+'[1]KultúraKiadások'!C12+'[1]GameszKiadások'!C12+'[1]KórházKiadások'!C12+'[1]Tűzoltóság Kiadások'!C12+'[1]Dél-Balaton Kiadások'!C12+'[1]Szakképző Kiadások'!C12</f>
        <v>47281</v>
      </c>
      <c r="D13" s="44">
        <v>47281</v>
      </c>
      <c r="E13" s="44">
        <f>'[1]NoszlopyKiadások'!D12+'[1]KultúraKiadások'!D12+'[1]GameszKiadások'!D12+'[1]KórházKiadások'!D12+'[1]Tűzoltóság Kiadások'!D12+'[1]Dél-Balaton Kiadások'!D12+'[1]Szakképző Kiadások'!D12</f>
        <v>12099</v>
      </c>
      <c r="F13" s="464"/>
      <c r="G13" s="464">
        <v>12099</v>
      </c>
      <c r="H13" s="44">
        <v>12202</v>
      </c>
      <c r="I13" s="44">
        <v>12202</v>
      </c>
      <c r="J13" s="44">
        <f>'[1]NoszlopyKiadások'!G12+'[1]KultúraKiadások'!G12+'[1]GameszKiadások'!G12+'[1]KórházKiadások'!G12+'[1]Tűzoltóság Kiadások'!G12+'[1]Dél-Balaton Kiadások'!G12+'[1]Szakképző Kiadások'!G12</f>
        <v>0</v>
      </c>
      <c r="K13" s="44"/>
      <c r="L13" s="44">
        <f>'[1]NoszlopyKiadások'!H12+'[1]KultúraKiadások'!H12+'[1]GameszKiadások'!H12+'[1]KórházKiadások'!H12+'[1]Tűzoltóság Kiadások'!H12+'[1]Dél-Balaton Kiadások'!H12+'[1]Szakképző Kiadások'!H12</f>
        <v>0</v>
      </c>
      <c r="M13" s="44"/>
      <c r="N13" s="44"/>
      <c r="O13" s="563">
        <f>'[1]NoszlopyKiadások'!I12+'[1]KultúraKiadások'!I12+'[1]GameszKiadások'!I12+'[1]KórházKiadások'!I12+'[1]Tűzoltóság Kiadások'!I12+'[1]Dél-Balaton Kiadások'!I12+'[1]Szakképző Kiadások'!I12</f>
        <v>0</v>
      </c>
      <c r="P13" s="46"/>
    </row>
    <row r="14" spans="1:16" ht="15" customHeight="1">
      <c r="A14" s="710"/>
      <c r="B14" s="42" t="s">
        <v>128</v>
      </c>
      <c r="C14" s="44">
        <f>'[1]NoszlopyKiadások'!C13+'[1]KultúraKiadások'!C13+'[1]GameszKiadások'!C13+'[1]KórházKiadások'!C13+'[1]Tűzoltóság Kiadások'!C13+'[1]Dél-Balaton Kiadások'!C13+'[1]Szakképző Kiadások'!C13</f>
        <v>122308</v>
      </c>
      <c r="D14" s="44">
        <v>122308</v>
      </c>
      <c r="E14" s="44">
        <f>'[1]NoszlopyKiadások'!D13+'[1]KultúraKiadások'!D13+'[1]GameszKiadások'!D13+'[1]KórházKiadások'!D13+'[1]Tűzoltóság Kiadások'!D13+'[1]Dél-Balaton Kiadások'!D13+'[1]Szakképző Kiadások'!D13</f>
        <v>32684</v>
      </c>
      <c r="F14" s="32"/>
      <c r="G14" s="32">
        <v>32684</v>
      </c>
      <c r="H14" s="44">
        <v>58658</v>
      </c>
      <c r="I14" s="44">
        <v>58658</v>
      </c>
      <c r="J14" s="44">
        <f>'[1]NoszlopyKiadások'!G13+'[1]KultúraKiadások'!G13+'[1]GameszKiadások'!G13+'[1]KórházKiadások'!G13+'[1]Tűzoltóság Kiadások'!G13+'[1]Dél-Balaton Kiadások'!G13+'[1]Szakképző Kiadások'!G13</f>
        <v>0</v>
      </c>
      <c r="K14" s="44"/>
      <c r="L14" s="44">
        <f>'[1]NoszlopyKiadások'!H13+'[1]KultúraKiadások'!H13+'[1]GameszKiadások'!H13+'[1]KórházKiadások'!H13+'[1]Tűzoltóság Kiadások'!H13+'[1]Dél-Balaton Kiadások'!H13+'[1]Szakképző Kiadások'!H13</f>
        <v>0</v>
      </c>
      <c r="M14" s="44"/>
      <c r="N14" s="44"/>
      <c r="O14" s="563">
        <f>'[1]NoszlopyKiadások'!I13+'[1]KultúraKiadások'!I13+'[1]GameszKiadások'!I13+'[1]KórházKiadások'!I13+'[1]Tűzoltóság Kiadások'!I13+'[1]Dél-Balaton Kiadások'!I13+'[1]Szakképző Kiadások'!I13</f>
        <v>0</v>
      </c>
      <c r="P14" s="46"/>
    </row>
    <row r="15" spans="1:16" ht="15" customHeight="1">
      <c r="A15" s="678"/>
      <c r="B15" s="47" t="s">
        <v>129</v>
      </c>
      <c r="C15" s="44">
        <f>'[1]NoszlopyKiadások'!C14+'[1]KultúraKiadások'!C14+'[1]GameszKiadások'!C14+'[1]KórházKiadások'!C14+'[1]Tűzoltóság Kiadások'!C14+'[1]Dél-Balaton Kiadások'!C14+'[1]Szakképző Kiadások'!C14</f>
        <v>6266</v>
      </c>
      <c r="D15" s="44">
        <v>6266</v>
      </c>
      <c r="E15" s="44">
        <f>'[1]NoszlopyKiadások'!D14+'[1]KultúraKiadások'!D14+'[1]GameszKiadások'!D14+'[1]KórházKiadások'!D14+'[1]Tűzoltóság Kiadások'!D14+'[1]Dél-Balaton Kiadások'!D14+'[1]Szakképző Kiadások'!D14</f>
        <v>1682</v>
      </c>
      <c r="F15" s="32"/>
      <c r="G15" s="32">
        <v>1682</v>
      </c>
      <c r="H15" s="44">
        <f>'[1]NoszlopyKiadások'!F14+'[1]KultúraKiadások'!F14+'[1]GameszKiadások'!F14+'[1]KórházKiadások'!F14+'[1]Tűzoltóság Kiadások'!F14+'[1]Dél-Balaton Kiadások'!F14+'[1]Szakképző Kiadások'!F14</f>
        <v>286</v>
      </c>
      <c r="I15" s="44">
        <v>286</v>
      </c>
      <c r="J15" s="44">
        <f>'[1]NoszlopyKiadások'!G14+'[1]KultúraKiadások'!G14+'[1]GameszKiadások'!G14+'[1]KórházKiadások'!G14+'[1]Tűzoltóság Kiadások'!G14+'[1]Dél-Balaton Kiadások'!G14+'[1]Szakképző Kiadások'!G14</f>
        <v>0</v>
      </c>
      <c r="K15" s="44"/>
      <c r="L15" s="44">
        <f>'[1]NoszlopyKiadások'!H14+'[1]KultúraKiadások'!H14+'[1]GameszKiadások'!H14+'[1]KórházKiadások'!H14+'[1]Tűzoltóság Kiadások'!H14+'[1]Dél-Balaton Kiadások'!H14+'[1]Szakképző Kiadások'!H14</f>
        <v>0</v>
      </c>
      <c r="M15" s="44"/>
      <c r="N15" s="44"/>
      <c r="O15" s="563">
        <f>'[1]NoszlopyKiadások'!I14+'[1]KultúraKiadások'!I14+'[1]GameszKiadások'!I14+'[1]KórházKiadások'!I14+'[1]Tűzoltóság Kiadások'!I14+'[1]Dél-Balaton Kiadások'!I14+'[1]Szakképző Kiadások'!I14</f>
        <v>0</v>
      </c>
      <c r="P15" s="46"/>
    </row>
    <row r="16" spans="1:16" ht="15" customHeight="1">
      <c r="A16" s="41" t="s">
        <v>130</v>
      </c>
      <c r="B16" s="42" t="s">
        <v>131</v>
      </c>
      <c r="C16" s="44">
        <f>'[1]NoszlopyKiadások'!C15+'[1]KultúraKiadások'!C15+'[1]GameszKiadások'!C15+'[1]KórházKiadások'!C15+'[1]Tűzoltóság Kiadások'!C15+'[1]Dél-Balaton Kiadások'!C15+'[1]Szakképző Kiadások'!C15</f>
        <v>81880</v>
      </c>
      <c r="D16" s="44">
        <v>81880</v>
      </c>
      <c r="E16" s="44">
        <f>'[1]NoszlopyKiadások'!D15+'[1]KultúraKiadások'!D15+'[1]GameszKiadások'!D15+'[1]KórházKiadások'!D15+'[1]Tűzoltóság Kiadások'!D15+'[1]Dél-Balaton Kiadások'!D15+'[1]Szakképző Kiadások'!D15</f>
        <v>21902</v>
      </c>
      <c r="F16" s="32"/>
      <c r="G16" s="32">
        <v>21902</v>
      </c>
      <c r="H16" s="44">
        <f>'[1]NoszlopyKiadások'!F15+'[1]KultúraKiadások'!F15+'[1]GameszKiadások'!F15+'[1]KórházKiadások'!F15+'[1]Tűzoltóság Kiadások'!F15+'[1]Dél-Balaton Kiadások'!F15+'[1]Szakképző Kiadások'!F15</f>
        <v>21955</v>
      </c>
      <c r="I16" s="44">
        <v>21955</v>
      </c>
      <c r="J16" s="44">
        <f>'[1]NoszlopyKiadások'!G15+'[1]KultúraKiadások'!G15+'[1]GameszKiadások'!G15+'[1]KórházKiadások'!G15+'[1]Tűzoltóság Kiadások'!G15+'[1]Dél-Balaton Kiadások'!G15+'[1]Szakképző Kiadások'!G15</f>
        <v>150</v>
      </c>
      <c r="K16" s="44">
        <v>150</v>
      </c>
      <c r="L16" s="44">
        <f>'[1]NoszlopyKiadások'!H15+'[1]KultúraKiadások'!H15+'[1]GameszKiadások'!H15+'[1]KórházKiadások'!H15+'[1]Tűzoltóság Kiadások'!H15+'[1]Dél-Balaton Kiadások'!H15+'[1]Szakképző Kiadások'!H15</f>
        <v>0</v>
      </c>
      <c r="M16" s="44"/>
      <c r="N16" s="44"/>
      <c r="O16" s="563">
        <f>'[1]NoszlopyKiadások'!I15+'[1]KultúraKiadások'!I15+'[1]GameszKiadások'!I15+'[1]KórházKiadások'!I15+'[1]Tűzoltóság Kiadások'!I15+'[1]Dél-Balaton Kiadások'!I15+'[1]Szakképző Kiadások'!I15</f>
        <v>0</v>
      </c>
      <c r="P16" s="46"/>
    </row>
    <row r="17" spans="1:16" ht="15" customHeight="1">
      <c r="A17" s="41" t="s">
        <v>132</v>
      </c>
      <c r="B17" s="42" t="s">
        <v>134</v>
      </c>
      <c r="C17" s="44">
        <f>'[1]NoszlopyKiadások'!C17+'[1]KultúraKiadások'!C17+'[1]GameszKiadások'!C17+'[1]KórházKiadások'!C17+'[1]Tűzoltóság Kiadások'!C17+'[1]Dél-Balaton Kiadások'!C17+'[1]Szakképző Kiadások'!C17</f>
        <v>34917</v>
      </c>
      <c r="D17" s="44">
        <v>34917</v>
      </c>
      <c r="E17" s="44">
        <f>'[1]NoszlopyKiadások'!D17+'[1]KultúraKiadások'!D17+'[1]GameszKiadások'!D17+'[1]KórházKiadások'!D17+'[1]Tűzoltóság Kiadások'!D17+'[1]Dél-Balaton Kiadások'!D17+'[1]Szakképző Kiadások'!D17</f>
        <v>8304</v>
      </c>
      <c r="F17" s="32"/>
      <c r="G17" s="32">
        <v>8304</v>
      </c>
      <c r="H17" s="44">
        <f>'[1]NoszlopyKiadások'!F17+'[1]KultúraKiadások'!F17+'[1]GameszKiadások'!F17+'[1]KórházKiadások'!F17+'[1]Tűzoltóság Kiadások'!F17+'[1]Dél-Balaton Kiadások'!F17+'[1]Szakképző Kiadások'!F17</f>
        <v>75376</v>
      </c>
      <c r="I17" s="44">
        <v>75376</v>
      </c>
      <c r="J17" s="44">
        <f>'[1]NoszlopyKiadások'!G17+'[1]KultúraKiadások'!G17+'[1]GameszKiadások'!G17+'[1]KórházKiadások'!G17+'[1]Tűzoltóság Kiadások'!G17+'[1]Dél-Balaton Kiadások'!G17+'[1]Szakképző Kiadások'!G17</f>
        <v>0</v>
      </c>
      <c r="K17" s="44"/>
      <c r="L17" s="44">
        <f>'[1]NoszlopyKiadások'!H17+'[1]KultúraKiadások'!H17+'[1]GameszKiadások'!H17+'[1]KórházKiadások'!H17+'[1]Tűzoltóság Kiadások'!H17+'[1]Dél-Balaton Kiadások'!H17+'[1]Szakképző Kiadások'!H17</f>
        <v>0</v>
      </c>
      <c r="M17" s="44"/>
      <c r="N17" s="44"/>
      <c r="O17" s="563">
        <f>'[1]NoszlopyKiadások'!I17+'[1]KultúraKiadások'!I17+'[1]GameszKiadások'!I17+'[1]KórházKiadások'!I17+'[1]Tűzoltóság Kiadások'!I17+'[1]Dél-Balaton Kiadások'!I17+'[1]Szakképző Kiadások'!I17</f>
        <v>0</v>
      </c>
      <c r="P17" s="46"/>
    </row>
    <row r="18" spans="1:16" ht="15" customHeight="1">
      <c r="A18" s="703" t="s">
        <v>133</v>
      </c>
      <c r="B18" s="42" t="s">
        <v>136</v>
      </c>
      <c r="C18" s="44">
        <f>'[1]NoszlopyKiadások'!C18+'[1]KultúraKiadások'!C18+'[1]GameszKiadások'!C18+'[1]KórházKiadások'!C18+'[1]Tűzoltóság Kiadások'!C18+'[1]Dél-Balaton Kiadások'!C18+'[1]Szakképző Kiadások'!C18</f>
        <v>20856</v>
      </c>
      <c r="D18" s="44">
        <v>20856</v>
      </c>
      <c r="E18" s="44">
        <f>'[1]NoszlopyKiadások'!D18+'[1]KultúraKiadások'!D18+'[1]GameszKiadások'!D18+'[1]KórházKiadások'!D18+'[1]Tűzoltóság Kiadások'!D18+'[1]Dél-Balaton Kiadások'!D18+'[1]Szakképző Kiadások'!D18</f>
        <v>5507</v>
      </c>
      <c r="F18" s="32"/>
      <c r="G18" s="32">
        <v>5507</v>
      </c>
      <c r="H18" s="44">
        <f>'[1]NoszlopyKiadások'!F18+'[1]KultúraKiadások'!F18+'[1]GameszKiadások'!F18+'[1]KórházKiadások'!F18+'[1]Tűzoltóság Kiadások'!F18+'[1]Dél-Balaton Kiadások'!F18+'[1]Szakképző Kiadások'!F18</f>
        <v>34323</v>
      </c>
      <c r="I18" s="44">
        <v>34323</v>
      </c>
      <c r="J18" s="44">
        <f>'[1]NoszlopyKiadások'!G18+'[1]KultúraKiadások'!G18+'[1]GameszKiadások'!G18+'[1]KórházKiadások'!G18+'[1]Tűzoltóság Kiadások'!G18+'[1]Dél-Balaton Kiadások'!G18+'[1]Szakképző Kiadások'!G18</f>
        <v>0</v>
      </c>
      <c r="K18" s="44"/>
      <c r="L18" s="44">
        <f>'[1]NoszlopyKiadások'!H18+'[1]KultúraKiadások'!H18+'[1]GameszKiadások'!H18+'[1]KórházKiadások'!H18+'[1]Tűzoltóság Kiadások'!H18+'[1]Dél-Balaton Kiadások'!H18+'[1]Szakképző Kiadások'!H18</f>
        <v>0</v>
      </c>
      <c r="M18" s="44"/>
      <c r="N18" s="44">
        <v>1500</v>
      </c>
      <c r="O18" s="563">
        <v>1500</v>
      </c>
      <c r="P18" s="46"/>
    </row>
    <row r="19" spans="1:16" ht="15" customHeight="1">
      <c r="A19" s="704"/>
      <c r="B19" s="42" t="s">
        <v>137</v>
      </c>
      <c r="C19" s="44">
        <f>'[1]NoszlopyKiadások'!C19+'[1]KultúraKiadások'!C19+'[1]GameszKiadások'!C19+'[1]KórházKiadások'!C19+'[1]Tűzoltóság Kiadások'!C19+'[1]Dél-Balaton Kiadások'!C19+'[1]Szakképző Kiadások'!C19</f>
        <v>7480</v>
      </c>
      <c r="D19" s="44">
        <v>7480</v>
      </c>
      <c r="E19" s="44">
        <f>'[1]NoszlopyKiadások'!D19+'[1]KultúraKiadások'!D19+'[1]GameszKiadások'!D19+'[1]KórházKiadások'!D19+'[1]Tűzoltóság Kiadások'!D19+'[1]Dél-Balaton Kiadások'!D19+'[1]Szakképző Kiadások'!D19</f>
        <v>1954</v>
      </c>
      <c r="F19" s="464"/>
      <c r="G19" s="464">
        <v>1954</v>
      </c>
      <c r="H19" s="44">
        <v>1598</v>
      </c>
      <c r="I19" s="44">
        <v>1598</v>
      </c>
      <c r="J19" s="44">
        <f>'[1]NoszlopyKiadások'!G19+'[1]KultúraKiadások'!G19+'[1]GameszKiadások'!G19+'[1]KórházKiadások'!G19+'[1]Tűzoltóság Kiadások'!G19+'[1]Dél-Balaton Kiadások'!G19+'[1]Szakképző Kiadások'!G19</f>
        <v>0</v>
      </c>
      <c r="K19" s="44"/>
      <c r="L19" s="44">
        <f>'[1]NoszlopyKiadások'!H19+'[1]KultúraKiadások'!H19+'[1]GameszKiadások'!H19+'[1]KórházKiadások'!H19+'[1]Tűzoltóság Kiadások'!H19+'[1]Dél-Balaton Kiadások'!H19+'[1]Szakképző Kiadások'!H19</f>
        <v>0</v>
      </c>
      <c r="M19" s="44"/>
      <c r="N19" s="44"/>
      <c r="O19" s="563">
        <f>'[1]NoszlopyKiadások'!I19+'[1]KultúraKiadások'!I19+'[1]GameszKiadások'!I19+'[1]KórházKiadások'!I19+'[1]Tűzoltóság Kiadások'!I19+'[1]Dél-Balaton Kiadások'!I19+'[1]Szakképző Kiadások'!I19</f>
        <v>0</v>
      </c>
      <c r="P19" s="46"/>
    </row>
    <row r="20" spans="1:16" ht="15" customHeight="1">
      <c r="A20" s="704"/>
      <c r="B20" s="42" t="s">
        <v>138</v>
      </c>
      <c r="C20" s="44">
        <f>'[1]NoszlopyKiadások'!C20+'[1]KultúraKiadások'!C20+'[1]GameszKiadások'!C20+'[1]KórházKiadások'!C20+'[1]Tűzoltóság Kiadások'!C20+'[1]Dél-Balaton Kiadások'!C20+'[1]Szakképző Kiadások'!C20</f>
        <v>15135</v>
      </c>
      <c r="D20" s="44">
        <v>15135</v>
      </c>
      <c r="E20" s="44">
        <f>'[1]NoszlopyKiadások'!D20+'[1]KultúraKiadások'!D20+'[1]GameszKiadások'!D20+'[1]KórházKiadások'!D20+'[1]Tűzoltóság Kiadások'!D20+'[1]Dél-Balaton Kiadások'!D20+'[1]Szakképző Kiadások'!D20</f>
        <v>3952</v>
      </c>
      <c r="F20" s="32"/>
      <c r="G20" s="32">
        <v>3952</v>
      </c>
      <c r="H20" s="44">
        <f>'[1]NoszlopyKiadások'!F20+'[1]KultúraKiadások'!F20+'[1]GameszKiadások'!F20+'[1]KórházKiadások'!F20+'[1]Tűzoltóság Kiadások'!F20+'[1]Dél-Balaton Kiadások'!F20+'[1]Szakképző Kiadások'!F20</f>
        <v>15529</v>
      </c>
      <c r="I20" s="44">
        <v>15529</v>
      </c>
      <c r="J20" s="44">
        <f>'[1]NoszlopyKiadások'!G20+'[1]KultúraKiadások'!G20+'[1]GameszKiadások'!G20+'[1]KórházKiadások'!G20+'[1]Tűzoltóság Kiadások'!G20+'[1]Dél-Balaton Kiadások'!G20+'[1]Szakképző Kiadások'!G20</f>
        <v>0</v>
      </c>
      <c r="K20" s="44"/>
      <c r="L20" s="44">
        <f>'[1]NoszlopyKiadások'!H20+'[1]KultúraKiadások'!H20+'[1]GameszKiadások'!H20+'[1]KórházKiadások'!H20+'[1]Tűzoltóság Kiadások'!H20+'[1]Dél-Balaton Kiadások'!H20+'[1]Szakképző Kiadások'!H20</f>
        <v>0</v>
      </c>
      <c r="M20" s="44"/>
      <c r="N20" s="44"/>
      <c r="O20" s="563">
        <f>'[1]NoszlopyKiadások'!I20+'[1]KultúraKiadások'!I20+'[1]GameszKiadások'!I20+'[1]KórházKiadások'!I20+'[1]Tűzoltóság Kiadások'!I20+'[1]Dél-Balaton Kiadások'!I20+'[1]Szakképző Kiadások'!I20</f>
        <v>0</v>
      </c>
      <c r="P20" s="46"/>
    </row>
    <row r="21" spans="1:16" ht="15" customHeight="1">
      <c r="A21" s="705"/>
      <c r="B21" s="42" t="s">
        <v>139</v>
      </c>
      <c r="C21" s="44">
        <f>'[1]NoszlopyKiadások'!C21+'[1]KultúraKiadások'!C21+'[1]GameszKiadások'!C21+'[1]KórházKiadások'!C21+'[1]Tűzoltóság Kiadások'!C21+'[1]Dél-Balaton Kiadások'!C21+'[1]Szakképző Kiadások'!C21</f>
        <v>8343</v>
      </c>
      <c r="D21" s="44">
        <v>8343</v>
      </c>
      <c r="E21" s="44">
        <f>'[1]NoszlopyKiadások'!D21+'[1]KultúraKiadások'!D21+'[1]GameszKiadások'!D21+'[1]KórházKiadások'!D21+'[1]Tűzoltóság Kiadások'!D21+'[1]Dél-Balaton Kiadások'!D21+'[1]Szakképző Kiadások'!D21</f>
        <v>2138</v>
      </c>
      <c r="F21" s="464"/>
      <c r="G21" s="464">
        <v>2138</v>
      </c>
      <c r="H21" s="44">
        <f>'[1]NoszlopyKiadások'!F21+'[1]KultúraKiadások'!F21+'[1]GameszKiadások'!F21+'[1]KórházKiadások'!F21+'[1]Tűzoltóság Kiadások'!F21+'[1]Dél-Balaton Kiadások'!F21+'[1]Szakképző Kiadások'!F21</f>
        <v>3782</v>
      </c>
      <c r="I21" s="44">
        <v>3782</v>
      </c>
      <c r="J21" s="44">
        <f>'[1]NoszlopyKiadások'!G21+'[1]KultúraKiadások'!G21+'[1]GameszKiadások'!G21+'[1]KórházKiadások'!G21+'[1]Tűzoltóság Kiadások'!G21+'[1]Dél-Balaton Kiadások'!G21+'[1]Szakképző Kiadások'!G21</f>
        <v>0</v>
      </c>
      <c r="K21" s="44"/>
      <c r="L21" s="44">
        <f>'[1]NoszlopyKiadások'!H21+'[1]KultúraKiadások'!H21+'[1]GameszKiadások'!H21+'[1]KórházKiadások'!H21+'[1]Tűzoltóság Kiadások'!H21+'[1]Dél-Balaton Kiadások'!H21+'[1]Szakképző Kiadások'!H21</f>
        <v>0</v>
      </c>
      <c r="M21" s="44"/>
      <c r="N21" s="44"/>
      <c r="O21" s="563">
        <f>'[1]NoszlopyKiadások'!I21+'[1]KultúraKiadások'!I21+'[1]GameszKiadások'!I21+'[1]KórházKiadások'!I21+'[1]Tűzoltóság Kiadások'!I21+'[1]Dél-Balaton Kiadások'!I21+'[1]Szakképző Kiadások'!I21</f>
        <v>0</v>
      </c>
      <c r="P21" s="46"/>
    </row>
    <row r="22" spans="1:16" ht="15" customHeight="1">
      <c r="A22" s="41" t="s">
        <v>135</v>
      </c>
      <c r="B22" s="42" t="s">
        <v>141</v>
      </c>
      <c r="C22" s="44">
        <f>'[1]NoszlopyKiadások'!C22+'[1]KultúraKiadások'!C22+'[1]GameszKiadások'!C22+'[1]KórházKiadások'!C22+'[1]Tűzoltóság Kiadások'!C22+'[1]Dél-Balaton Kiadások'!C22+'[1]Szakképző Kiadások'!C22</f>
        <v>182809</v>
      </c>
      <c r="D22" s="44">
        <v>182809</v>
      </c>
      <c r="E22" s="44">
        <f>'[1]NoszlopyKiadások'!D22+'[1]KultúraKiadások'!D22+'[1]GameszKiadások'!D22+'[1]KórházKiadások'!D22+'[1]Tűzoltóság Kiadások'!D22+'[1]Dél-Balaton Kiadások'!D22+'[1]Szakképző Kiadások'!D22</f>
        <v>44981</v>
      </c>
      <c r="F22" s="32"/>
      <c r="G22" s="32">
        <v>44981</v>
      </c>
      <c r="H22" s="44">
        <f>'[1]NoszlopyKiadások'!F22+'[1]KultúraKiadások'!F22+'[1]GameszKiadások'!F22+'[1]KórházKiadások'!F22+'[1]Tűzoltóság Kiadások'!F22+'[1]Dél-Balaton Kiadások'!F22+'[1]Szakképző Kiadások'!F22</f>
        <v>31469</v>
      </c>
      <c r="I22" s="44">
        <v>31469</v>
      </c>
      <c r="J22" s="44">
        <f>'[1]NoszlopyKiadások'!G22+'[1]KultúraKiadások'!G22+'[1]GameszKiadások'!G22+'[1]KórházKiadások'!G22+'[1]Tűzoltóság Kiadások'!G22+'[1]Dél-Balaton Kiadások'!G22+'[1]Szakképző Kiadások'!G22</f>
        <v>0</v>
      </c>
      <c r="K22" s="44"/>
      <c r="L22" s="44">
        <f>'[1]NoszlopyKiadások'!H22+'[1]KultúraKiadások'!H22+'[1]GameszKiadások'!H22+'[1]KórházKiadások'!H22+'[1]Tűzoltóság Kiadások'!H22+'[1]Dél-Balaton Kiadások'!H22+'[1]Szakképző Kiadások'!H22</f>
        <v>0</v>
      </c>
      <c r="M22" s="44"/>
      <c r="N22" s="44"/>
      <c r="O22" s="563">
        <f>'[1]NoszlopyKiadások'!I22+'[1]KultúraKiadások'!I22+'[1]GameszKiadások'!I22+'[1]KórházKiadások'!I22+'[1]Tűzoltóság Kiadások'!I22+'[1]Dél-Balaton Kiadások'!I22+'[1]Szakképző Kiadások'!I22</f>
        <v>0</v>
      </c>
      <c r="P22" s="46"/>
    </row>
    <row r="23" spans="1:16" ht="15" customHeight="1">
      <c r="A23" s="41" t="s">
        <v>140</v>
      </c>
      <c r="B23" s="42" t="s">
        <v>569</v>
      </c>
      <c r="C23" s="44">
        <v>35423</v>
      </c>
      <c r="D23" s="44">
        <v>35423</v>
      </c>
      <c r="E23" s="44">
        <v>11022</v>
      </c>
      <c r="F23" s="32"/>
      <c r="G23" s="32">
        <v>11022</v>
      </c>
      <c r="H23" s="44">
        <v>91769</v>
      </c>
      <c r="I23" s="44">
        <v>91769</v>
      </c>
      <c r="J23" s="44">
        <f>'[1]NoszlopyKiadások'!G23+'[1]KultúraKiadások'!G23+'[1]GameszKiadások'!G23+'[1]KórházKiadások'!G23+'[1]Tűzoltóság Kiadások'!G23+'[1]Dél-Balaton Kiadások'!G23+'[1]Szakképző Kiadások'!G23</f>
        <v>0</v>
      </c>
      <c r="K23" s="44"/>
      <c r="L23" s="44">
        <f>'[1]NoszlopyKiadások'!H23+'[1]KultúraKiadások'!H23+'[1]GameszKiadások'!H23+'[1]KórházKiadások'!H23+'[1]Tűzoltóság Kiadások'!H23+'[1]Dél-Balaton Kiadások'!H23+'[1]Szakképző Kiadások'!H23</f>
        <v>0</v>
      </c>
      <c r="M23" s="44"/>
      <c r="N23" s="44"/>
      <c r="O23" s="563">
        <f>'[1]NoszlopyKiadások'!I23+'[1]KultúraKiadások'!I23+'[1]GameszKiadások'!I23+'[1]KórházKiadások'!I23+'[1]Tűzoltóság Kiadások'!I23+'[1]Dél-Balaton Kiadások'!I23+'[1]Szakképző Kiadások'!I23</f>
        <v>0</v>
      </c>
      <c r="P23" s="46"/>
    </row>
    <row r="24" spans="1:16" ht="15" customHeight="1">
      <c r="A24" s="33" t="s">
        <v>142</v>
      </c>
      <c r="B24" s="42" t="s">
        <v>145</v>
      </c>
      <c r="C24" s="44">
        <f>'[1]NoszlopyKiadások'!C24+'[1]KultúraKiadások'!C24+'[1]GameszKiadások'!C24+'[1]KórházKiadások'!C24+'[1]Tűzoltóság Kiadások'!C24+'[1]Dél-Balaton Kiadások'!C24+'[1]Szakképző Kiadások'!C24</f>
        <v>4512</v>
      </c>
      <c r="D24" s="44">
        <v>4512</v>
      </c>
      <c r="E24" s="44">
        <f>'[1]NoszlopyKiadások'!D24+'[1]KultúraKiadások'!D24+'[1]GameszKiadások'!D24+'[1]KórházKiadások'!D24+'[1]Tűzoltóság Kiadások'!D24+'[1]Dél-Balaton Kiadások'!D24+'[1]Szakképző Kiadások'!D24</f>
        <v>980</v>
      </c>
      <c r="F24" s="32"/>
      <c r="G24" s="32">
        <v>980</v>
      </c>
      <c r="H24" s="44">
        <f>'[1]NoszlopyKiadások'!F24+'[1]KultúraKiadások'!F24+'[1]GameszKiadások'!F24+'[1]KórházKiadások'!F24+'[1]Tűzoltóság Kiadások'!F24+'[1]Dél-Balaton Kiadások'!F24+'[1]Szakképző Kiadások'!F24</f>
        <v>3225</v>
      </c>
      <c r="I24" s="44">
        <v>3225</v>
      </c>
      <c r="J24" s="44">
        <f>'[1]NoszlopyKiadások'!G24+'[1]KultúraKiadások'!G24+'[1]GameszKiadások'!G24+'[1]KórházKiadások'!G24+'[1]Tűzoltóság Kiadások'!G24+'[1]Dél-Balaton Kiadások'!G24+'[1]Szakképző Kiadások'!G24</f>
        <v>0</v>
      </c>
      <c r="K24" s="44"/>
      <c r="L24" s="44">
        <f>'[1]NoszlopyKiadások'!H24+'[1]KultúraKiadások'!H24+'[1]GameszKiadások'!H24+'[1]KórházKiadások'!H24+'[1]Tűzoltóság Kiadások'!H24+'[1]Dél-Balaton Kiadások'!H24+'[1]Szakképző Kiadások'!H24</f>
        <v>0</v>
      </c>
      <c r="M24" s="44"/>
      <c r="N24" s="44"/>
      <c r="O24" s="563">
        <f>'[1]NoszlopyKiadások'!I24+'[1]KultúraKiadások'!I24+'[1]GameszKiadások'!I24+'[1]KórházKiadások'!I24+'[1]Tűzoltóság Kiadások'!I24+'[1]Dél-Balaton Kiadások'!I24+'[1]Szakképző Kiadások'!I24</f>
        <v>0</v>
      </c>
      <c r="P24" s="46"/>
    </row>
    <row r="25" spans="1:16" ht="15" customHeight="1">
      <c r="A25" s="82" t="s">
        <v>144</v>
      </c>
      <c r="B25" s="42" t="s">
        <v>147</v>
      </c>
      <c r="C25" s="44">
        <v>39900</v>
      </c>
      <c r="D25" s="44">
        <v>39900</v>
      </c>
      <c r="E25" s="44">
        <v>8023</v>
      </c>
      <c r="F25" s="32"/>
      <c r="G25" s="32">
        <v>8023</v>
      </c>
      <c r="H25" s="44">
        <v>82500</v>
      </c>
      <c r="I25" s="44">
        <v>82500</v>
      </c>
      <c r="J25" s="44">
        <f>'[1]NoszlopyKiadások'!G25+'[1]KultúraKiadások'!G25+'[1]GameszKiadások'!G25+'[1]KórházKiadások'!G25+'[1]Tűzoltóság Kiadások'!G25+'[1]Dél-Balaton Kiadások'!G25+'[1]Szakképző Kiadások'!G25</f>
        <v>0</v>
      </c>
      <c r="K25" s="44"/>
      <c r="L25" s="44">
        <f>'[1]NoszlopyKiadások'!H25+'[1]KultúraKiadások'!H25+'[1]GameszKiadások'!H25+'[1]KórházKiadások'!H25+'[1]Tűzoltóság Kiadások'!H25+'[1]Dél-Balaton Kiadások'!H25+'[1]Szakképző Kiadások'!H25</f>
        <v>0</v>
      </c>
      <c r="M25" s="44"/>
      <c r="N25" s="44"/>
      <c r="O25" s="563">
        <f>'[1]NoszlopyKiadások'!I25+'[1]KultúraKiadások'!I25+'[1]GameszKiadások'!I25+'[1]KórházKiadások'!I25+'[1]Tűzoltóság Kiadások'!I25+'[1]Dél-Balaton Kiadások'!I25+'[1]Szakképző Kiadások'!I25</f>
        <v>0</v>
      </c>
      <c r="P25" s="46"/>
    </row>
    <row r="26" spans="1:16" ht="15" customHeight="1">
      <c r="A26" s="66"/>
      <c r="B26" s="461" t="s">
        <v>148</v>
      </c>
      <c r="C26" s="465">
        <f aca="true" t="shared" si="0" ref="C26:O26">C7+C8+C9+C10+C11+C12+C13+C14+C15+C16+C17+C18+C19+C20+C21+C22+C23+C24+C25</f>
        <v>1252812</v>
      </c>
      <c r="D26" s="465">
        <f t="shared" si="0"/>
        <v>1252812</v>
      </c>
      <c r="E26" s="465">
        <f t="shared" si="0"/>
        <v>326081</v>
      </c>
      <c r="F26" s="465">
        <f>F7+F8+F9+F10+F11+F12+F13+F14+F15+F16+F17+F18+F19+F20+F21+F22+F23+F24+F25</f>
        <v>0</v>
      </c>
      <c r="G26" s="465">
        <f>G7+G8+G9+G10+G11+G12+G13+G14+G15+G16+G17+G18+G19+G20+G21+G22+G23+G24+G25</f>
        <v>326081</v>
      </c>
      <c r="H26" s="465">
        <f t="shared" si="0"/>
        <v>706343</v>
      </c>
      <c r="I26" s="465">
        <f t="shared" si="0"/>
        <v>706343</v>
      </c>
      <c r="J26" s="465">
        <f t="shared" si="0"/>
        <v>12625</v>
      </c>
      <c r="K26" s="465">
        <f t="shared" si="0"/>
        <v>12625</v>
      </c>
      <c r="L26" s="465">
        <f t="shared" si="0"/>
        <v>0</v>
      </c>
      <c r="M26" s="465">
        <f t="shared" si="0"/>
        <v>0</v>
      </c>
      <c r="N26" s="465">
        <f t="shared" si="0"/>
        <v>1830</v>
      </c>
      <c r="O26" s="503">
        <f t="shared" si="0"/>
        <v>1830</v>
      </c>
      <c r="P26" s="561" t="e">
        <f>P7+P8+P9+P10+P11+P12+P13+P14+P15+P16+#REF!+P17+P18+P19+P20+P21+P22+P23+P24+P25</f>
        <v>#REF!</v>
      </c>
    </row>
    <row r="27" spans="1:16" ht="15" customHeight="1">
      <c r="A27" s="77" t="s">
        <v>146</v>
      </c>
      <c r="B27" s="24" t="s">
        <v>150</v>
      </c>
      <c r="C27" s="32">
        <f>'[1]KórházKiadások'!C27</f>
        <v>668221</v>
      </c>
      <c r="D27" s="32">
        <v>668221</v>
      </c>
      <c r="E27" s="32">
        <f>'[1]KórházKiadások'!D27</f>
        <v>182930</v>
      </c>
      <c r="F27" s="32">
        <f>'[1]KórházKiadások'!E27</f>
        <v>0</v>
      </c>
      <c r="G27" s="32">
        <v>182930</v>
      </c>
      <c r="H27" s="32">
        <f>'[1]KórházKiadások'!F27</f>
        <v>696582</v>
      </c>
      <c r="I27" s="32">
        <v>696582</v>
      </c>
      <c r="J27" s="32">
        <f>'[1]KórházKiadások'!G27</f>
        <v>0</v>
      </c>
      <c r="K27" s="32"/>
      <c r="L27" s="32">
        <f>'[1]KórházKiadások'!H27</f>
        <v>0</v>
      </c>
      <c r="M27" s="32"/>
      <c r="N27" s="32"/>
      <c r="O27" s="564">
        <f>'[1]KórházKiadások'!I27</f>
        <v>0</v>
      </c>
      <c r="P27" s="46"/>
    </row>
    <row r="28" spans="1:16" ht="13.5" thickBot="1">
      <c r="A28" s="78"/>
      <c r="B28" s="79" t="s">
        <v>151</v>
      </c>
      <c r="C28" s="80">
        <f aca="true" t="shared" si="1" ref="C28:P28">C26+C27</f>
        <v>1921033</v>
      </c>
      <c r="D28" s="80">
        <f t="shared" si="1"/>
        <v>1921033</v>
      </c>
      <c r="E28" s="80">
        <f>E26+E27</f>
        <v>509011</v>
      </c>
      <c r="F28" s="80">
        <f>F26+F27</f>
        <v>0</v>
      </c>
      <c r="G28" s="80">
        <f>G26+G27</f>
        <v>509011</v>
      </c>
      <c r="H28" s="80">
        <f t="shared" si="1"/>
        <v>1402925</v>
      </c>
      <c r="I28" s="80">
        <f t="shared" si="1"/>
        <v>1402925</v>
      </c>
      <c r="J28" s="80">
        <f t="shared" si="1"/>
        <v>12625</v>
      </c>
      <c r="K28" s="80">
        <f t="shared" si="1"/>
        <v>12625</v>
      </c>
      <c r="L28" s="80">
        <f t="shared" si="1"/>
        <v>0</v>
      </c>
      <c r="M28" s="80">
        <f t="shared" si="1"/>
        <v>0</v>
      </c>
      <c r="N28" s="80">
        <f t="shared" si="1"/>
        <v>1830</v>
      </c>
      <c r="O28" s="517">
        <f t="shared" si="1"/>
        <v>1830</v>
      </c>
      <c r="P28" s="562" t="e">
        <f t="shared" si="1"/>
        <v>#REF!</v>
      </c>
    </row>
    <row r="29" spans="1:17" ht="14.25" thickBot="1" thickTop="1">
      <c r="A29" s="57"/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6" ht="31.5" customHeight="1" thickBot="1" thickTop="1">
      <c r="A30" s="71"/>
      <c r="B30" s="72"/>
      <c r="C30" s="671" t="s">
        <v>163</v>
      </c>
      <c r="D30" s="672"/>
      <c r="E30" s="673"/>
      <c r="F30" s="673"/>
      <c r="G30" s="673"/>
      <c r="H30" s="673"/>
      <c r="I30" s="673"/>
      <c r="J30" s="673"/>
      <c r="K30" s="673"/>
      <c r="L30" s="673"/>
      <c r="M30" s="45"/>
      <c r="N30" s="668" t="s">
        <v>164</v>
      </c>
      <c r="O30" s="669"/>
      <c r="P30" s="45"/>
    </row>
    <row r="31" spans="1:16" ht="31.5" customHeight="1" thickBot="1">
      <c r="A31" s="559"/>
      <c r="B31" s="560"/>
      <c r="C31" s="568" t="s">
        <v>571</v>
      </c>
      <c r="D31" s="568" t="s">
        <v>572</v>
      </c>
      <c r="E31" s="568" t="s">
        <v>571</v>
      </c>
      <c r="F31" s="569"/>
      <c r="G31" s="568" t="s">
        <v>572</v>
      </c>
      <c r="H31" s="568" t="s">
        <v>571</v>
      </c>
      <c r="I31" s="568" t="s">
        <v>572</v>
      </c>
      <c r="J31" s="568" t="s">
        <v>571</v>
      </c>
      <c r="K31" s="568" t="s">
        <v>572</v>
      </c>
      <c r="L31" s="568" t="s">
        <v>571</v>
      </c>
      <c r="M31" s="581" t="s">
        <v>572</v>
      </c>
      <c r="N31" s="591" t="s">
        <v>571</v>
      </c>
      <c r="O31" s="37" t="s">
        <v>572</v>
      </c>
      <c r="P31" s="552"/>
    </row>
    <row r="32" spans="1:16" ht="63.75">
      <c r="A32" s="38" t="s">
        <v>72</v>
      </c>
      <c r="B32" s="39" t="s">
        <v>111</v>
      </c>
      <c r="C32" s="576" t="s">
        <v>165</v>
      </c>
      <c r="D32" s="576" t="s">
        <v>165</v>
      </c>
      <c r="E32" s="575" t="s">
        <v>166</v>
      </c>
      <c r="F32" s="575"/>
      <c r="G32" s="575" t="s">
        <v>166</v>
      </c>
      <c r="H32" s="575" t="s">
        <v>167</v>
      </c>
      <c r="I32" s="575" t="s">
        <v>167</v>
      </c>
      <c r="J32" s="575" t="s">
        <v>168</v>
      </c>
      <c r="K32" s="575" t="s">
        <v>168</v>
      </c>
      <c r="L32" s="575" t="s">
        <v>169</v>
      </c>
      <c r="M32" s="582" t="s">
        <v>169</v>
      </c>
      <c r="N32" s="575" t="s">
        <v>575</v>
      </c>
      <c r="O32" s="592" t="s">
        <v>575</v>
      </c>
      <c r="P32" s="586"/>
    </row>
    <row r="33" spans="1:18" ht="25.5">
      <c r="A33" s="41" t="s">
        <v>76</v>
      </c>
      <c r="B33" s="42" t="s">
        <v>156</v>
      </c>
      <c r="C33" s="44">
        <f>'[1]NoszlopyKiadások'!C34+'[1]KultúraKiadások'!C34+'[1]GameszKiadások'!C34+'[1]KórházKiadások'!C34+'[1]Tűzoltóság Kiadások'!C34+'[1]Dél-Balaton Kiadások'!C34+'[1]Szakképző Kiadások'!C34</f>
        <v>0</v>
      </c>
      <c r="D33" s="44"/>
      <c r="E33" s="44">
        <f>'[1]NoszlopyKiadások'!D34+'[1]KultúraKiadások'!D34+'[1]GameszKiadások'!D34+'[1]KórházKiadások'!D34+'[1]Tűzoltóság Kiadások'!D34+'[1]Dél-Balaton Kiadások'!D34+'[1]Szakképző Kiadások'!D34</f>
        <v>0</v>
      </c>
      <c r="F33" s="44">
        <f>'[1]NoszlopyKiadások'!E34+'[1]KultúraKiadások'!E34+'[1]GameszKiadások'!E34+'[1]KórházKiadások'!E34+'[1]Tűzoltóság Kiadások'!E34+'[1]Dél-Balaton Kiadások'!E34+'[1]Szakképző Kiadások'!E34</f>
        <v>0</v>
      </c>
      <c r="G33" s="44"/>
      <c r="H33" s="44">
        <f>'[1]NoszlopyKiadások'!F34+'[1]KultúraKiadások'!F34+'[1]GameszKiadások'!F34+'[1]KórházKiadások'!F34+'[1]Tűzoltóság Kiadások'!F34+'[1]Dél-Balaton Kiadások'!F34+'[1]Szakképző Kiadások'!F34</f>
        <v>0</v>
      </c>
      <c r="I33" s="44"/>
      <c r="J33" s="44">
        <f>'[1]NoszlopyKiadások'!G34+'[1]KultúraKiadások'!G34+'[1]GameszKiadások'!G34+'[1]KórházKiadások'!G34+'[1]Tűzoltóság Kiadások'!G34+'[1]Dél-Balaton Kiadások'!G34+'[1]Szakképző Kiadások'!G34</f>
        <v>0</v>
      </c>
      <c r="K33" s="44"/>
      <c r="L33" s="44">
        <v>883</v>
      </c>
      <c r="M33" s="583">
        <v>883</v>
      </c>
      <c r="N33" s="44"/>
      <c r="O33" s="563">
        <f>'[1]NoszlopyKiadások'!I34+'[1]KultúraKiadások'!I34+'[1]GameszKiadások'!I34+'[1]KórházKiadások'!I34+'[1]Tűzoltóság Kiadások'!I34+'[1]Dél-Balaton Kiadások'!I34+'[1]Szakképző Kiadások'!I34</f>
        <v>0</v>
      </c>
      <c r="P33" s="587">
        <f>'[1]NoszlopyKiadások'!J34+'[1]KultúraKiadások'!J34+'[1]GameszKiadások'!J34+'[1]KórházKiadások'!J34+'[1]Tűzoltóság Kiadások'!J34+'[1]Dél-Balaton Kiadások'!J34+'[1]Szakképző Kiadások'!J34</f>
        <v>0</v>
      </c>
      <c r="R33" s="26"/>
    </row>
    <row r="34" spans="1:18" ht="25.5">
      <c r="A34" s="41" t="s">
        <v>90</v>
      </c>
      <c r="B34" s="42" t="s">
        <v>121</v>
      </c>
      <c r="C34" s="44">
        <v>31500</v>
      </c>
      <c r="D34" s="44">
        <v>31500</v>
      </c>
      <c r="E34" s="44">
        <f>'[1]NoszlopyKiadások'!D35+'[1]KultúraKiadások'!D35+'[1]GameszKiadások'!D35+'[1]KórházKiadások'!D35+'[1]Tűzoltóság Kiadások'!D35+'[1]Dél-Balaton Kiadások'!D35+'[1]Szakképző Kiadások'!D35</f>
        <v>0</v>
      </c>
      <c r="F34" s="32"/>
      <c r="G34" s="32"/>
      <c r="H34" s="44">
        <f>'[1]NoszlopyKiadások'!F35+'[1]KultúraKiadások'!F35+'[1]GameszKiadások'!F35+'[1]KórházKiadások'!F35+'[1]Tűzoltóság Kiadások'!F35+'[1]Dél-Balaton Kiadások'!F35+'[1]Szakképző Kiadások'!F35</f>
        <v>0</v>
      </c>
      <c r="I34" s="44"/>
      <c r="J34" s="44">
        <f>'[1]NoszlopyKiadások'!G35+'[1]KultúraKiadások'!G35+'[1]GameszKiadások'!G35+'[1]KórházKiadások'!G35+'[1]Tűzoltóság Kiadások'!G35+'[1]Dél-Balaton Kiadások'!G35+'[1]Szakképző Kiadások'!G35</f>
        <v>0</v>
      </c>
      <c r="K34" s="44"/>
      <c r="L34" s="44">
        <f>'[1]NoszlopyKiadások'!H35+'[1]KultúraKiadások'!H35+'[1]GameszKiadások'!H35+'[1]KórházKiadások'!H35+'[1]Tűzoltóság Kiadások'!H35+'[1]Dél-Balaton Kiadások'!H35+'[1]Szakképző Kiadások'!H35</f>
        <v>0</v>
      </c>
      <c r="M34" s="583"/>
      <c r="N34" s="44"/>
      <c r="O34" s="563">
        <f>'[1]NoszlopyKiadások'!I35+'[1]KultúraKiadások'!I35+'[1]GameszKiadások'!I35+'[1]KórházKiadások'!I35+'[1]Tűzoltóság Kiadások'!I35+'[1]Dél-Balaton Kiadások'!I35+'[1]Szakképző Kiadások'!I35</f>
        <v>0</v>
      </c>
      <c r="P34" s="588"/>
      <c r="R34" s="26"/>
    </row>
    <row r="35" spans="1:18" ht="12.75">
      <c r="A35" s="709" t="s">
        <v>122</v>
      </c>
      <c r="B35" s="42" t="s">
        <v>123</v>
      </c>
      <c r="C35" s="44">
        <f>'[1]NoszlopyKiadások'!C36+'[1]KultúraKiadások'!C36+'[1]GameszKiadások'!C36+'[1]KórházKiadások'!C36+'[1]Tűzoltóság Kiadások'!C36+'[1]Dél-Balaton Kiadások'!C36+'[1]Szakképző Kiadások'!C36</f>
        <v>1000</v>
      </c>
      <c r="D35" s="44">
        <v>1000</v>
      </c>
      <c r="E35" s="44">
        <f>'[1]NoszlopyKiadások'!D36+'[1]KultúraKiadások'!D36+'[1]GameszKiadások'!D36+'[1]KórházKiadások'!D36+'[1]Tűzoltóság Kiadások'!D36+'[1]Dél-Balaton Kiadások'!D36+'[1]Szakképző Kiadások'!D36</f>
        <v>0</v>
      </c>
      <c r="F35" s="32"/>
      <c r="G35" s="32"/>
      <c r="H35" s="44">
        <f>'[1]NoszlopyKiadások'!F36+'[1]KultúraKiadások'!F36+'[1]GameszKiadások'!F36+'[1]KórházKiadások'!F36+'[1]Tűzoltóság Kiadások'!F36+'[1]Dél-Balaton Kiadások'!F36+'[1]Szakképző Kiadások'!F36</f>
        <v>0</v>
      </c>
      <c r="I35" s="44"/>
      <c r="J35" s="44">
        <f>'[1]NoszlopyKiadások'!G36+'[1]KultúraKiadások'!G36+'[1]GameszKiadások'!G36+'[1]KórházKiadások'!G36+'[1]Tűzoltóság Kiadások'!G36+'[1]Dél-Balaton Kiadások'!G36+'[1]Szakképző Kiadások'!G36</f>
        <v>0</v>
      </c>
      <c r="K35" s="44"/>
      <c r="L35" s="44">
        <f>'[1]NoszlopyKiadások'!H36+'[1]KultúraKiadások'!H36+'[1]GameszKiadások'!H36+'[1]KórházKiadások'!H36+'[1]Tűzoltóság Kiadások'!H36+'[1]Dél-Balaton Kiadások'!H36+'[1]Szakképző Kiadások'!H36</f>
        <v>0</v>
      </c>
      <c r="M35" s="583"/>
      <c r="N35" s="44"/>
      <c r="O35" s="563">
        <f>'[1]NoszlopyKiadások'!I36+'[1]KultúraKiadások'!I36+'[1]GameszKiadások'!I36+'[1]KórházKiadások'!I36+'[1]Tűzoltóság Kiadások'!I36+'[1]Dél-Balaton Kiadások'!I36+'[1]Szakképző Kiadások'!I36</f>
        <v>0</v>
      </c>
      <c r="P35" s="588"/>
      <c r="R35" s="26"/>
    </row>
    <row r="36" spans="1:18" ht="12.75">
      <c r="A36" s="710"/>
      <c r="B36" s="42" t="s">
        <v>124</v>
      </c>
      <c r="C36" s="44">
        <f>'[1]NoszlopyKiadások'!C37+'[1]KultúraKiadások'!C37+'[1]GameszKiadások'!C37+'[1]KórházKiadások'!C37+'[1]Tűzoltóság Kiadások'!C37+'[1]Dél-Balaton Kiadások'!C37+'[1]Szakképző Kiadások'!C37</f>
        <v>726</v>
      </c>
      <c r="D36" s="44">
        <v>726</v>
      </c>
      <c r="E36" s="44">
        <f>'[1]NoszlopyKiadások'!D37+'[1]KultúraKiadások'!D37+'[1]GameszKiadások'!D37+'[1]KórházKiadások'!D37+'[1]Tűzoltóság Kiadások'!D37+'[1]Dél-Balaton Kiadások'!D37+'[1]Szakképző Kiadások'!D37</f>
        <v>0</v>
      </c>
      <c r="F36" s="464"/>
      <c r="G36" s="464"/>
      <c r="H36" s="44">
        <f>'[1]NoszlopyKiadások'!F37+'[1]KultúraKiadások'!F37+'[1]GameszKiadások'!F37+'[1]KórházKiadások'!F37+'[1]Tűzoltóság Kiadások'!F37+'[1]Dél-Balaton Kiadások'!F37+'[1]Szakképző Kiadások'!F37</f>
        <v>0</v>
      </c>
      <c r="I36" s="44"/>
      <c r="J36" s="44">
        <f>'[1]NoszlopyKiadások'!G37+'[1]KultúraKiadások'!G37+'[1]GameszKiadások'!G37+'[1]KórházKiadások'!G37+'[1]Tűzoltóság Kiadások'!G37+'[1]Dél-Balaton Kiadások'!G37+'[1]Szakképző Kiadások'!G37</f>
        <v>0</v>
      </c>
      <c r="K36" s="44"/>
      <c r="L36" s="44">
        <f>'[1]NoszlopyKiadások'!H37+'[1]KultúraKiadások'!H37+'[1]GameszKiadások'!H37+'[1]KórházKiadások'!H37+'[1]Tűzoltóság Kiadások'!H37+'[1]Dél-Balaton Kiadások'!H37+'[1]Szakképző Kiadások'!H37</f>
        <v>0</v>
      </c>
      <c r="M36" s="583"/>
      <c r="N36" s="44"/>
      <c r="O36" s="563">
        <f>'[1]NoszlopyKiadások'!I37+'[1]KultúraKiadások'!I37+'[1]GameszKiadások'!I37+'[1]KórházKiadások'!I37+'[1]Tűzoltóság Kiadások'!I37+'[1]Dél-Balaton Kiadások'!I37+'[1]Szakképző Kiadások'!I37</f>
        <v>0</v>
      </c>
      <c r="P36" s="588"/>
      <c r="R36" s="26"/>
    </row>
    <row r="37" spans="1:18" ht="12.75">
      <c r="A37" s="710"/>
      <c r="B37" s="47" t="s">
        <v>125</v>
      </c>
      <c r="C37" s="44">
        <f>'[1]NoszlopyKiadások'!C38+'[1]KultúraKiadások'!C38+'[1]GameszKiadások'!C38+'[1]KórházKiadások'!C38+'[1]Tűzoltóság Kiadások'!C38+'[1]Dél-Balaton Kiadások'!C38+'[1]Szakképző Kiadások'!C38</f>
        <v>0</v>
      </c>
      <c r="D37" s="44"/>
      <c r="E37" s="44">
        <f>'[1]NoszlopyKiadások'!D38+'[1]KultúraKiadások'!D38+'[1]GameszKiadások'!D38+'[1]KórházKiadások'!D38+'[1]Tűzoltóság Kiadások'!D38+'[1]Dél-Balaton Kiadások'!D38+'[1]Szakképző Kiadások'!D38</f>
        <v>0</v>
      </c>
      <c r="F37" s="464"/>
      <c r="G37" s="464"/>
      <c r="H37" s="44">
        <f>'[1]NoszlopyKiadások'!F38+'[1]KultúraKiadások'!F38+'[1]GameszKiadások'!F38+'[1]KórházKiadások'!F38+'[1]Tűzoltóság Kiadások'!F38+'[1]Dél-Balaton Kiadások'!F38+'[1]Szakképző Kiadások'!F38</f>
        <v>0</v>
      </c>
      <c r="I37" s="44"/>
      <c r="J37" s="44">
        <f>'[1]NoszlopyKiadások'!G38+'[1]KultúraKiadások'!G38+'[1]GameszKiadások'!G38+'[1]KórházKiadások'!G38+'[1]Tűzoltóság Kiadások'!G38+'[1]Dél-Balaton Kiadások'!G38+'[1]Szakképző Kiadások'!G38</f>
        <v>0</v>
      </c>
      <c r="K37" s="44"/>
      <c r="L37" s="44">
        <f>'[1]NoszlopyKiadások'!H38+'[1]KultúraKiadások'!H38+'[1]GameszKiadások'!H38+'[1]KórházKiadások'!H38+'[1]Tűzoltóság Kiadások'!H38+'[1]Dél-Balaton Kiadások'!H38+'[1]Szakképző Kiadások'!H38</f>
        <v>0</v>
      </c>
      <c r="M37" s="583"/>
      <c r="N37" s="44"/>
      <c r="O37" s="563">
        <f>'[1]NoszlopyKiadások'!I38+'[1]KultúraKiadások'!I38+'[1]GameszKiadások'!I38+'[1]KórházKiadások'!I38+'[1]Tűzoltóság Kiadások'!I38+'[1]Dél-Balaton Kiadások'!I38+'[1]Szakképző Kiadások'!I38</f>
        <v>0</v>
      </c>
      <c r="P37" s="588"/>
      <c r="R37" s="26"/>
    </row>
    <row r="38" spans="1:18" ht="12.75">
      <c r="A38" s="710"/>
      <c r="B38" s="42" t="s">
        <v>126</v>
      </c>
      <c r="C38" s="44">
        <f>'[1]NoszlopyKiadások'!C39+'[1]KultúraKiadások'!C39+'[1]GameszKiadások'!C39+'[1]KórházKiadások'!C39+'[1]Tűzoltóság Kiadások'!C39+'[1]Dél-Balaton Kiadások'!C39+'[1]Szakképző Kiadások'!C39</f>
        <v>0</v>
      </c>
      <c r="D38" s="44"/>
      <c r="E38" s="44">
        <f>'[1]NoszlopyKiadások'!D39+'[1]KultúraKiadások'!D39+'[1]GameszKiadások'!D39+'[1]KórházKiadások'!D39+'[1]Tűzoltóság Kiadások'!D39+'[1]Dél-Balaton Kiadások'!D39+'[1]Szakképző Kiadások'!D39</f>
        <v>0</v>
      </c>
      <c r="F38" s="32"/>
      <c r="G38" s="32"/>
      <c r="H38" s="44">
        <f>'[1]NoszlopyKiadások'!F39+'[1]KultúraKiadások'!F39+'[1]GameszKiadások'!F39+'[1]KórházKiadások'!F39+'[1]Tűzoltóság Kiadások'!F39+'[1]Dél-Balaton Kiadások'!F39+'[1]Szakképző Kiadások'!F39</f>
        <v>0</v>
      </c>
      <c r="I38" s="44"/>
      <c r="J38" s="44">
        <f>'[1]NoszlopyKiadások'!G39+'[1]KultúraKiadások'!G39+'[1]GameszKiadások'!G39+'[1]KórházKiadások'!G39+'[1]Tűzoltóság Kiadások'!G39+'[1]Dél-Balaton Kiadások'!G39+'[1]Szakképző Kiadások'!G39</f>
        <v>0</v>
      </c>
      <c r="K38" s="44"/>
      <c r="L38" s="44">
        <f>'[1]NoszlopyKiadások'!H39+'[1]KultúraKiadások'!H39+'[1]GameszKiadások'!H39+'[1]KórházKiadások'!H39+'[1]Tűzoltóság Kiadások'!H39+'[1]Dél-Balaton Kiadások'!H39+'[1]Szakképző Kiadások'!H39</f>
        <v>0</v>
      </c>
      <c r="M38" s="583"/>
      <c r="N38" s="44"/>
      <c r="O38" s="563">
        <f>'[1]NoszlopyKiadások'!I39+'[1]KultúraKiadások'!I39+'[1]GameszKiadások'!I39+'[1]KórházKiadások'!I39+'[1]Tűzoltóság Kiadások'!I39+'[1]Dél-Balaton Kiadások'!I39+'[1]Szakképző Kiadások'!I39</f>
        <v>0</v>
      </c>
      <c r="P38" s="588"/>
      <c r="R38" s="26"/>
    </row>
    <row r="39" spans="1:18" ht="25.5">
      <c r="A39" s="710"/>
      <c r="B39" s="42" t="s">
        <v>127</v>
      </c>
      <c r="C39" s="44">
        <f>'[1]NoszlopyKiadások'!C40+'[1]KultúraKiadások'!C40+'[1]GameszKiadások'!C40+'[1]KórházKiadások'!C40+'[1]Tűzoltóság Kiadások'!C40+'[1]Dél-Balaton Kiadások'!C40+'[1]Szakképző Kiadások'!C40</f>
        <v>0</v>
      </c>
      <c r="D39" s="44"/>
      <c r="E39" s="44">
        <f>'[1]NoszlopyKiadások'!D40+'[1]KultúraKiadások'!D40+'[1]GameszKiadások'!D40+'[1]KórházKiadások'!D40+'[1]Tűzoltóság Kiadások'!D40+'[1]Dél-Balaton Kiadások'!D40+'[1]Szakképző Kiadások'!D40</f>
        <v>0</v>
      </c>
      <c r="F39" s="464"/>
      <c r="G39" s="464"/>
      <c r="H39" s="44">
        <f>'[1]NoszlopyKiadások'!F40+'[1]KultúraKiadások'!F40+'[1]GameszKiadások'!F40+'[1]KórházKiadások'!F40+'[1]Tűzoltóság Kiadások'!F40+'[1]Dél-Balaton Kiadások'!F40+'[1]Szakképző Kiadások'!F40</f>
        <v>0</v>
      </c>
      <c r="I39" s="44"/>
      <c r="J39" s="44">
        <f>'[1]NoszlopyKiadások'!G40+'[1]KultúraKiadások'!G40+'[1]GameszKiadások'!G40+'[1]KórházKiadások'!G40+'[1]Tűzoltóság Kiadások'!G40+'[1]Dél-Balaton Kiadások'!G40+'[1]Szakképző Kiadások'!G40</f>
        <v>0</v>
      </c>
      <c r="K39" s="44"/>
      <c r="L39" s="44">
        <f>'[1]NoszlopyKiadások'!H40+'[1]KultúraKiadások'!H40+'[1]GameszKiadások'!H40+'[1]KórházKiadások'!H40+'[1]Tűzoltóság Kiadások'!H40+'[1]Dél-Balaton Kiadások'!H40+'[1]Szakképző Kiadások'!H40</f>
        <v>0</v>
      </c>
      <c r="M39" s="583"/>
      <c r="N39" s="44"/>
      <c r="O39" s="563">
        <f>'[1]NoszlopyKiadások'!I40+'[1]KultúraKiadások'!I40+'[1]GameszKiadások'!I40+'[1]KórházKiadások'!I40+'[1]Tűzoltóság Kiadások'!I40+'[1]Dél-Balaton Kiadások'!I40+'[1]Szakképző Kiadások'!I40</f>
        <v>0</v>
      </c>
      <c r="P39" s="588"/>
      <c r="R39" s="26"/>
    </row>
    <row r="40" spans="1:18" ht="12.75">
      <c r="A40" s="710"/>
      <c r="B40" s="42" t="s">
        <v>128</v>
      </c>
      <c r="C40" s="44">
        <f>'[1]NoszlopyKiadások'!C41+'[1]KultúraKiadások'!C41+'[1]GameszKiadások'!C41+'[1]KórházKiadások'!C41+'[1]Tűzoltóság Kiadások'!C41+'[1]Dél-Balaton Kiadások'!C41+'[1]Szakképző Kiadások'!C41</f>
        <v>0</v>
      </c>
      <c r="D40" s="44"/>
      <c r="E40" s="44">
        <f>'[1]NoszlopyKiadások'!D41+'[1]KultúraKiadások'!D41+'[1]GameszKiadások'!D41+'[1]KórházKiadások'!D41+'[1]Tűzoltóság Kiadások'!D41+'[1]Dél-Balaton Kiadások'!D41+'[1]Szakképző Kiadások'!D41</f>
        <v>0</v>
      </c>
      <c r="F40" s="32"/>
      <c r="G40" s="32"/>
      <c r="H40" s="44">
        <f>'[1]NoszlopyKiadások'!F41+'[1]KultúraKiadások'!F41+'[1]GameszKiadások'!F41+'[1]KórházKiadások'!F41+'[1]Tűzoltóság Kiadások'!F41+'[1]Dél-Balaton Kiadások'!F41+'[1]Szakképző Kiadások'!F41</f>
        <v>0</v>
      </c>
      <c r="I40" s="44"/>
      <c r="J40" s="44">
        <f>'[1]NoszlopyKiadások'!G41+'[1]KultúraKiadások'!G41+'[1]GameszKiadások'!G41+'[1]KórházKiadások'!G41+'[1]Tűzoltóság Kiadások'!G41+'[1]Dél-Balaton Kiadások'!G41+'[1]Szakképző Kiadások'!G41</f>
        <v>0</v>
      </c>
      <c r="K40" s="44"/>
      <c r="L40" s="44">
        <f>'[1]NoszlopyKiadások'!H41+'[1]KultúraKiadások'!H41+'[1]GameszKiadások'!H41+'[1]KórházKiadások'!H41+'[1]Tűzoltóság Kiadások'!H41+'[1]Dél-Balaton Kiadások'!H41+'[1]Szakképző Kiadások'!H41</f>
        <v>0</v>
      </c>
      <c r="M40" s="583"/>
      <c r="N40" s="44"/>
      <c r="O40" s="563">
        <f>'[1]NoszlopyKiadások'!I41+'[1]KultúraKiadások'!I41+'[1]GameszKiadások'!I41+'[1]KórházKiadások'!I41+'[1]Tűzoltóság Kiadások'!I41+'[1]Dél-Balaton Kiadások'!I41+'[1]Szakképző Kiadások'!I41</f>
        <v>0</v>
      </c>
      <c r="P40" s="588"/>
      <c r="R40" s="26"/>
    </row>
    <row r="41" spans="1:18" ht="12.75">
      <c r="A41" s="678"/>
      <c r="B41" s="47" t="s">
        <v>129</v>
      </c>
      <c r="C41" s="44">
        <f>'[1]NoszlopyKiadások'!C42+'[1]KultúraKiadások'!C42+'[1]GameszKiadások'!C42+'[1]KórházKiadások'!C42+'[1]Tűzoltóság Kiadások'!C42+'[1]Dél-Balaton Kiadások'!C42+'[1]Szakképző Kiadások'!C42</f>
        <v>0</v>
      </c>
      <c r="D41" s="44"/>
      <c r="E41" s="44">
        <f>'[1]NoszlopyKiadások'!D42+'[1]KultúraKiadások'!D42+'[1]GameszKiadások'!D42+'[1]KórházKiadások'!D42+'[1]Tűzoltóság Kiadások'!D42+'[1]Dél-Balaton Kiadások'!D42+'[1]Szakképző Kiadások'!D42</f>
        <v>0</v>
      </c>
      <c r="F41" s="32"/>
      <c r="G41" s="32"/>
      <c r="H41" s="44">
        <f>'[1]NoszlopyKiadások'!F42+'[1]KultúraKiadások'!F42+'[1]GameszKiadások'!F42+'[1]KórházKiadások'!F42+'[1]Tűzoltóság Kiadások'!F42+'[1]Dél-Balaton Kiadások'!F42+'[1]Szakképző Kiadások'!F42</f>
        <v>0</v>
      </c>
      <c r="I41" s="44"/>
      <c r="J41" s="44">
        <f>'[1]NoszlopyKiadások'!G42+'[1]KultúraKiadások'!G42+'[1]GameszKiadások'!G42+'[1]KórházKiadások'!G42+'[1]Tűzoltóság Kiadások'!G42+'[1]Dél-Balaton Kiadások'!G42+'[1]Szakképző Kiadások'!G42</f>
        <v>0</v>
      </c>
      <c r="K41" s="44"/>
      <c r="L41" s="44">
        <f>'[1]NoszlopyKiadások'!H42+'[1]KultúraKiadások'!H42+'[1]GameszKiadások'!H42+'[1]KórházKiadások'!H42+'[1]Tűzoltóság Kiadások'!H42+'[1]Dél-Balaton Kiadások'!H42+'[1]Szakképző Kiadások'!H42</f>
        <v>0</v>
      </c>
      <c r="M41" s="583"/>
      <c r="N41" s="44"/>
      <c r="O41" s="563">
        <f>'[1]NoszlopyKiadások'!I42+'[1]KultúraKiadások'!I42+'[1]GameszKiadások'!I42+'[1]KórházKiadások'!I42+'[1]Tűzoltóság Kiadások'!I42+'[1]Dél-Balaton Kiadások'!I42+'[1]Szakképző Kiadások'!I42</f>
        <v>0</v>
      </c>
      <c r="P41" s="588"/>
      <c r="R41" s="26"/>
    </row>
    <row r="42" spans="1:18" ht="12.75">
      <c r="A42" s="41" t="s">
        <v>130</v>
      </c>
      <c r="B42" s="42" t="s">
        <v>131</v>
      </c>
      <c r="C42" s="44">
        <f>'[1]NoszlopyKiadások'!C43+'[1]KultúraKiadások'!C43+'[1]GameszKiadások'!C43+'[1]KórházKiadások'!C43+'[1]Tűzoltóság Kiadások'!C43+'[1]Dél-Balaton Kiadások'!C43+'[1]Szakképző Kiadások'!C43</f>
        <v>8500</v>
      </c>
      <c r="D42" s="44">
        <v>8500</v>
      </c>
      <c r="E42" s="44">
        <f>'[1]NoszlopyKiadások'!D43+'[1]KultúraKiadások'!D43+'[1]GameszKiadások'!D43+'[1]KórházKiadások'!D43+'[1]Tűzoltóság Kiadások'!D43+'[1]Dél-Balaton Kiadások'!D43+'[1]Szakképző Kiadások'!D43</f>
        <v>0</v>
      </c>
      <c r="F42" s="32"/>
      <c r="G42" s="32"/>
      <c r="H42" s="44">
        <f>'[1]NoszlopyKiadások'!F43+'[1]KultúraKiadások'!F43+'[1]GameszKiadások'!F43+'[1]KórházKiadások'!F43+'[1]Tűzoltóság Kiadások'!F43+'[1]Dél-Balaton Kiadások'!F43+'[1]Szakképző Kiadások'!F43</f>
        <v>0</v>
      </c>
      <c r="I42" s="44"/>
      <c r="J42" s="44">
        <f>'[1]NoszlopyKiadások'!G43+'[1]KultúraKiadások'!G43+'[1]GameszKiadások'!G43+'[1]KórházKiadások'!G43+'[1]Tűzoltóság Kiadások'!G43+'[1]Dél-Balaton Kiadások'!G43+'[1]Szakképző Kiadások'!G43</f>
        <v>0</v>
      </c>
      <c r="K42" s="44"/>
      <c r="L42" s="44">
        <f>'[1]NoszlopyKiadások'!H43+'[1]KultúraKiadások'!H43+'[1]GameszKiadások'!H43+'[1]KórházKiadások'!H43+'[1]Tűzoltóság Kiadások'!H43+'[1]Dél-Balaton Kiadások'!H43+'[1]Szakképző Kiadások'!H43</f>
        <v>0</v>
      </c>
      <c r="M42" s="583"/>
      <c r="N42" s="44"/>
      <c r="O42" s="563">
        <f>'[1]NoszlopyKiadások'!I43+'[1]KultúraKiadások'!I43+'[1]GameszKiadások'!I43+'[1]KórházKiadások'!I43+'[1]Tűzoltóság Kiadások'!I43+'[1]Dél-Balaton Kiadások'!I43+'[1]Szakképző Kiadások'!I43</f>
        <v>0</v>
      </c>
      <c r="P42" s="588"/>
      <c r="R42" s="26"/>
    </row>
    <row r="43" spans="1:18" ht="12.75">
      <c r="A43" s="41" t="s">
        <v>132</v>
      </c>
      <c r="B43" s="42" t="s">
        <v>134</v>
      </c>
      <c r="C43" s="44">
        <v>3913</v>
      </c>
      <c r="D43" s="44">
        <v>3913</v>
      </c>
      <c r="E43" s="44">
        <f>'[1]NoszlopyKiadások'!D45+'[1]KultúraKiadások'!D45+'[1]GameszKiadások'!D45+'[1]KórházKiadások'!D45+'[1]Tűzoltóság Kiadások'!D45+'[1]Dél-Balaton Kiadások'!D45+'[1]Szakképző Kiadások'!D45</f>
        <v>0</v>
      </c>
      <c r="F43" s="32"/>
      <c r="G43" s="32"/>
      <c r="H43" s="44">
        <f>'[1]NoszlopyKiadások'!F45+'[1]KultúraKiadások'!F45+'[1]GameszKiadások'!F45+'[1]KórházKiadások'!F45+'[1]Tűzoltóság Kiadások'!F45+'[1]Dél-Balaton Kiadások'!F45+'[1]Szakképző Kiadások'!F45</f>
        <v>0</v>
      </c>
      <c r="I43" s="44"/>
      <c r="J43" s="44">
        <f>'[1]NoszlopyKiadások'!G45+'[1]KultúraKiadások'!G45+'[1]GameszKiadások'!G45+'[1]KórházKiadások'!G45+'[1]Tűzoltóság Kiadások'!G45+'[1]Dél-Balaton Kiadások'!G45+'[1]Szakképző Kiadások'!G45</f>
        <v>0</v>
      </c>
      <c r="K43" s="44"/>
      <c r="L43" s="44">
        <f>'[1]NoszlopyKiadások'!H45+'[1]KultúraKiadások'!H45+'[1]GameszKiadások'!H45+'[1]KórházKiadások'!H45+'[1]Tűzoltóság Kiadások'!H45+'[1]Dél-Balaton Kiadások'!H45+'[1]Szakképző Kiadások'!H45</f>
        <v>0</v>
      </c>
      <c r="M43" s="583"/>
      <c r="N43" s="44"/>
      <c r="O43" s="563">
        <f>'[1]NoszlopyKiadások'!I45+'[1]KultúraKiadások'!I45+'[1]GameszKiadások'!I45+'[1]KórházKiadások'!I45+'[1]Tűzoltóság Kiadások'!I45+'[1]Dél-Balaton Kiadások'!I45+'[1]Szakképző Kiadások'!I45</f>
        <v>0</v>
      </c>
      <c r="P43" s="588"/>
      <c r="R43" s="26"/>
    </row>
    <row r="44" spans="1:18" ht="12.75">
      <c r="A44" s="703" t="s">
        <v>133</v>
      </c>
      <c r="B44" s="42" t="s">
        <v>157</v>
      </c>
      <c r="C44" s="44">
        <f>'[1]NoszlopyKiadások'!C46+'[1]KultúraKiadások'!C46+'[1]GameszKiadások'!C46+'[1]KórházKiadások'!C46+'[1]Tűzoltóság Kiadások'!C46+'[1]Dél-Balaton Kiadások'!C46+'[1]Szakképző Kiadások'!C46</f>
        <v>0</v>
      </c>
      <c r="D44" s="44"/>
      <c r="E44" s="44">
        <f>'[1]NoszlopyKiadások'!D46+'[1]KultúraKiadások'!D46+'[1]GameszKiadások'!D46+'[1]KórházKiadások'!D46+'[1]Tűzoltóság Kiadások'!D46+'[1]Dél-Balaton Kiadások'!D46+'[1]Szakképző Kiadások'!D46</f>
        <v>0</v>
      </c>
      <c r="F44" s="32"/>
      <c r="G44" s="32"/>
      <c r="H44" s="44">
        <f>'[1]NoszlopyKiadások'!F46+'[1]KultúraKiadások'!F46+'[1]GameszKiadások'!F46+'[1]KórházKiadások'!F46+'[1]Tűzoltóság Kiadások'!F46+'[1]Dél-Balaton Kiadások'!F46+'[1]Szakképző Kiadások'!F46</f>
        <v>0</v>
      </c>
      <c r="I44" s="44"/>
      <c r="J44" s="44">
        <f>'[1]NoszlopyKiadások'!G46+'[1]KultúraKiadások'!G46+'[1]GameszKiadások'!G46+'[1]KórházKiadások'!G46+'[1]Tűzoltóság Kiadások'!G46+'[1]Dél-Balaton Kiadások'!G46+'[1]Szakképző Kiadások'!G46</f>
        <v>0</v>
      </c>
      <c r="K44" s="44"/>
      <c r="L44" s="44">
        <f>'[1]NoszlopyKiadások'!H46+'[1]KultúraKiadások'!H46+'[1]GameszKiadások'!H46+'[1]KórházKiadások'!H46+'[1]Tűzoltóság Kiadások'!H46+'[1]Dél-Balaton Kiadások'!H46+'[1]Szakképző Kiadások'!H46</f>
        <v>0</v>
      </c>
      <c r="M44" s="583"/>
      <c r="N44" s="44"/>
      <c r="O44" s="563">
        <f>'[1]NoszlopyKiadások'!I46+'[1]KultúraKiadások'!I46+'[1]GameszKiadások'!I46+'[1]KórházKiadások'!I46+'[1]Tűzoltóság Kiadások'!I46+'[1]Dél-Balaton Kiadások'!I46+'[1]Szakképző Kiadások'!I46</f>
        <v>0</v>
      </c>
      <c r="P44" s="588"/>
      <c r="R44" s="26"/>
    </row>
    <row r="45" spans="1:18" ht="12.75">
      <c r="A45" s="704"/>
      <c r="B45" s="42" t="s">
        <v>137</v>
      </c>
      <c r="C45" s="44">
        <f>'[1]NoszlopyKiadások'!C47+'[1]KultúraKiadások'!C47+'[1]GameszKiadások'!C47+'[1]KórházKiadások'!C47+'[1]Tűzoltóság Kiadások'!C47+'[1]Dél-Balaton Kiadások'!C47+'[1]Szakképző Kiadások'!C47</f>
        <v>0</v>
      </c>
      <c r="D45" s="44"/>
      <c r="E45" s="44">
        <f>'[1]NoszlopyKiadások'!D47+'[1]KultúraKiadások'!D47+'[1]GameszKiadások'!D47+'[1]KórházKiadások'!D47+'[1]Tűzoltóság Kiadások'!D47+'[1]Dél-Balaton Kiadások'!D47+'[1]Szakképző Kiadások'!D47</f>
        <v>0</v>
      </c>
      <c r="F45" s="464"/>
      <c r="G45" s="464"/>
      <c r="H45" s="44">
        <f>'[1]NoszlopyKiadások'!F47+'[1]KultúraKiadások'!F47+'[1]GameszKiadások'!F47+'[1]KórházKiadások'!F47+'[1]Tűzoltóság Kiadások'!F47+'[1]Dél-Balaton Kiadások'!F47+'[1]Szakképző Kiadások'!F47</f>
        <v>0</v>
      </c>
      <c r="I45" s="44"/>
      <c r="J45" s="44">
        <f>'[1]NoszlopyKiadások'!G47+'[1]KultúraKiadások'!G47+'[1]GameszKiadások'!G47+'[1]KórházKiadások'!G47+'[1]Tűzoltóság Kiadások'!G47+'[1]Dél-Balaton Kiadások'!G47+'[1]Szakképző Kiadások'!G47</f>
        <v>0</v>
      </c>
      <c r="K45" s="44"/>
      <c r="L45" s="44">
        <f>'[1]NoszlopyKiadások'!H47+'[1]KultúraKiadások'!H47+'[1]GameszKiadások'!H47+'[1]KórházKiadások'!H47+'[1]Tűzoltóság Kiadások'!H47+'[1]Dél-Balaton Kiadások'!H47+'[1]Szakképző Kiadások'!H47</f>
        <v>0</v>
      </c>
      <c r="M45" s="583"/>
      <c r="N45" s="44"/>
      <c r="O45" s="563">
        <f>'[1]NoszlopyKiadások'!I47+'[1]KultúraKiadások'!I47+'[1]GameszKiadások'!I47+'[1]KórházKiadások'!I47+'[1]Tűzoltóság Kiadások'!I47+'[1]Dél-Balaton Kiadások'!I47+'[1]Szakképző Kiadások'!I47</f>
        <v>0</v>
      </c>
      <c r="P45" s="588"/>
      <c r="R45" s="26"/>
    </row>
    <row r="46" spans="1:18" ht="12.75">
      <c r="A46" s="704"/>
      <c r="B46" s="42" t="s">
        <v>138</v>
      </c>
      <c r="C46" s="44">
        <f>'[1]NoszlopyKiadások'!C48+'[1]KultúraKiadások'!C48+'[1]GameszKiadások'!C48+'[1]KórházKiadások'!C48+'[1]Tűzoltóság Kiadások'!C48+'[1]Dél-Balaton Kiadások'!C48+'[1]Szakképző Kiadások'!C48</f>
        <v>0</v>
      </c>
      <c r="D46" s="44"/>
      <c r="E46" s="44">
        <f>'[1]NoszlopyKiadások'!D48+'[1]KultúraKiadások'!D48+'[1]GameszKiadások'!D48+'[1]KórházKiadások'!D48+'[1]Tűzoltóság Kiadások'!D48+'[1]Dél-Balaton Kiadások'!D48+'[1]Szakképző Kiadások'!D48</f>
        <v>0</v>
      </c>
      <c r="F46" s="32"/>
      <c r="G46" s="32"/>
      <c r="H46" s="44">
        <f>'[1]NoszlopyKiadások'!F48+'[1]KultúraKiadások'!F48+'[1]GameszKiadások'!F48+'[1]KórházKiadások'!F48+'[1]Tűzoltóság Kiadások'!F48+'[1]Dél-Balaton Kiadások'!F48+'[1]Szakképző Kiadások'!F48</f>
        <v>0</v>
      </c>
      <c r="I46" s="44"/>
      <c r="J46" s="44">
        <f>'[1]NoszlopyKiadások'!G48+'[1]KultúraKiadások'!G48+'[1]GameszKiadások'!G48+'[1]KórházKiadások'!G48+'[1]Tűzoltóság Kiadások'!G48+'[1]Dél-Balaton Kiadások'!G48+'[1]Szakképző Kiadások'!G48</f>
        <v>0</v>
      </c>
      <c r="K46" s="44"/>
      <c r="L46" s="44">
        <f>'[1]NoszlopyKiadások'!H48+'[1]KultúraKiadások'!H48+'[1]GameszKiadások'!H48+'[1]KórházKiadások'!H48+'[1]Tűzoltóság Kiadások'!H48+'[1]Dél-Balaton Kiadások'!H48+'[1]Szakképző Kiadások'!H48</f>
        <v>0</v>
      </c>
      <c r="M46" s="583"/>
      <c r="N46" s="44"/>
      <c r="O46" s="563">
        <f>'[1]NoszlopyKiadások'!I48+'[1]KultúraKiadások'!I48+'[1]GameszKiadások'!I48+'[1]KórházKiadások'!I48+'[1]Tűzoltóság Kiadások'!I48+'[1]Dél-Balaton Kiadások'!I48+'[1]Szakképző Kiadások'!I48</f>
        <v>0</v>
      </c>
      <c r="P46" s="588"/>
      <c r="R46" s="26"/>
    </row>
    <row r="47" spans="1:18" ht="15.75" customHeight="1">
      <c r="A47" s="705"/>
      <c r="B47" s="42" t="s">
        <v>139</v>
      </c>
      <c r="C47" s="44">
        <f>'[1]NoszlopyKiadások'!C49+'[1]KultúraKiadások'!C49+'[1]GameszKiadások'!C49+'[1]KórházKiadások'!C49+'[1]Tűzoltóság Kiadások'!C49+'[1]Dél-Balaton Kiadások'!C49+'[1]Szakképző Kiadások'!C49</f>
        <v>0</v>
      </c>
      <c r="D47" s="44"/>
      <c r="E47" s="44">
        <f>'[1]NoszlopyKiadások'!D49+'[1]KultúraKiadások'!D49+'[1]GameszKiadások'!D49+'[1]KórházKiadások'!D49+'[1]Tűzoltóság Kiadások'!D49+'[1]Dél-Balaton Kiadások'!D49+'[1]Szakképző Kiadások'!D49</f>
        <v>0</v>
      </c>
      <c r="F47" s="464"/>
      <c r="G47" s="464"/>
      <c r="H47" s="44">
        <f>'[1]NoszlopyKiadások'!F49+'[1]KultúraKiadások'!F49+'[1]GameszKiadások'!F49+'[1]KórházKiadások'!F49+'[1]Tűzoltóság Kiadások'!F49+'[1]Dél-Balaton Kiadások'!F49+'[1]Szakképző Kiadások'!F49</f>
        <v>0</v>
      </c>
      <c r="I47" s="44"/>
      <c r="J47" s="44">
        <f>'[1]NoszlopyKiadások'!G49+'[1]KultúraKiadások'!G49+'[1]GameszKiadások'!G49+'[1]KórházKiadások'!G49+'[1]Tűzoltóság Kiadások'!G49+'[1]Dél-Balaton Kiadások'!G49+'[1]Szakképző Kiadások'!G49</f>
        <v>0</v>
      </c>
      <c r="K47" s="44"/>
      <c r="L47" s="44">
        <f>'[1]NoszlopyKiadások'!H49+'[1]KultúraKiadások'!H49+'[1]GameszKiadások'!H49+'[1]KórházKiadások'!H49+'[1]Tűzoltóság Kiadások'!H49+'[1]Dél-Balaton Kiadások'!H49+'[1]Szakképző Kiadások'!H49</f>
        <v>0</v>
      </c>
      <c r="M47" s="583"/>
      <c r="N47" s="44"/>
      <c r="O47" s="563">
        <f>'[1]NoszlopyKiadások'!I49+'[1]KultúraKiadások'!I49+'[1]GameszKiadások'!I49+'[1]KórházKiadások'!I49+'[1]Tűzoltóság Kiadások'!I49+'[1]Dél-Balaton Kiadások'!I49+'[1]Szakképző Kiadások'!I49</f>
        <v>0</v>
      </c>
      <c r="P47" s="588"/>
      <c r="R47" s="26"/>
    </row>
    <row r="48" spans="1:18" ht="12.75">
      <c r="A48" s="41" t="s">
        <v>135</v>
      </c>
      <c r="B48" s="42" t="s">
        <v>141</v>
      </c>
      <c r="C48" s="44">
        <f>'[1]NoszlopyKiadások'!C50+'[1]KultúraKiadások'!C50+'[1]GameszKiadások'!C50+'[1]KórházKiadások'!C50+'[1]Tűzoltóság Kiadások'!C50+'[1]Dél-Balaton Kiadások'!C50+'[1]Szakképző Kiadások'!C50</f>
        <v>400</v>
      </c>
      <c r="D48" s="44">
        <v>400</v>
      </c>
      <c r="E48" s="44">
        <f>'[1]NoszlopyKiadások'!D50+'[1]KultúraKiadások'!D50+'[1]GameszKiadások'!D50+'[1]KórházKiadások'!D50+'[1]Tűzoltóság Kiadások'!D50+'[1]Dél-Balaton Kiadások'!D50+'[1]Szakképző Kiadások'!D50</f>
        <v>0</v>
      </c>
      <c r="F48" s="32"/>
      <c r="G48" s="32"/>
      <c r="H48" s="44">
        <f>'[1]NoszlopyKiadások'!F50+'[1]KultúraKiadások'!F50+'[1]GameszKiadások'!F50+'[1]KórházKiadások'!F50+'[1]Tűzoltóság Kiadások'!F50+'[1]Dél-Balaton Kiadások'!F50+'[1]Szakképző Kiadások'!F50</f>
        <v>0</v>
      </c>
      <c r="I48" s="44"/>
      <c r="J48" s="44">
        <f>'[1]NoszlopyKiadások'!G50+'[1]KultúraKiadások'!G50+'[1]GameszKiadások'!G50+'[1]KórházKiadások'!G50+'[1]Tűzoltóság Kiadások'!G50+'[1]Dél-Balaton Kiadások'!G50+'[1]Szakképző Kiadások'!G50</f>
        <v>0</v>
      </c>
      <c r="K48" s="44"/>
      <c r="L48" s="44">
        <f>'[1]NoszlopyKiadások'!H50+'[1]KultúraKiadások'!H50+'[1]GameszKiadások'!H50+'[1]KórházKiadások'!H50+'[1]Tűzoltóság Kiadások'!H50+'[1]Dél-Balaton Kiadások'!H50+'[1]Szakképző Kiadások'!H50</f>
        <v>0</v>
      </c>
      <c r="M48" s="583"/>
      <c r="N48" s="44"/>
      <c r="O48" s="563">
        <f>'[1]NoszlopyKiadások'!I50+'[1]KultúraKiadások'!I50+'[1]GameszKiadások'!I50+'[1]KórházKiadások'!I50+'[1]Tűzoltóság Kiadások'!I50+'[1]Dél-Balaton Kiadások'!I50+'[1]Szakképző Kiadások'!I50</f>
        <v>0</v>
      </c>
      <c r="P48" s="588"/>
      <c r="R48" s="26"/>
    </row>
    <row r="49" spans="1:18" s="36" customFormat="1" ht="25.5">
      <c r="A49" s="41" t="s">
        <v>140</v>
      </c>
      <c r="B49" s="42" t="s">
        <v>143</v>
      </c>
      <c r="C49" s="44">
        <v>3938</v>
      </c>
      <c r="D49" s="44">
        <v>3938</v>
      </c>
      <c r="E49" s="44">
        <f>'[1]NoszlopyKiadások'!D51+'[1]KultúraKiadások'!D51+'[1]GameszKiadások'!D51+'[1]KórházKiadások'!D51+'[1]Tűzoltóság Kiadások'!D51+'[1]Dél-Balaton Kiadások'!D51+'[1]Szakképző Kiadások'!D51</f>
        <v>0</v>
      </c>
      <c r="F49" s="32"/>
      <c r="G49" s="32"/>
      <c r="H49" s="44">
        <f>'[1]NoszlopyKiadások'!F51+'[1]KultúraKiadások'!F51+'[1]GameszKiadások'!F51+'[1]KórházKiadások'!F51+'[1]Tűzoltóság Kiadások'!F51+'[1]Dél-Balaton Kiadások'!F51+'[1]Szakképző Kiadások'!F51</f>
        <v>0</v>
      </c>
      <c r="I49" s="44"/>
      <c r="J49" s="44">
        <f>'[1]NoszlopyKiadások'!G51+'[1]KultúraKiadások'!G51+'[1]GameszKiadások'!G51+'[1]KórházKiadások'!G51+'[1]Tűzoltóság Kiadások'!G51+'[1]Dél-Balaton Kiadások'!G51+'[1]Szakképző Kiadások'!G51</f>
        <v>0</v>
      </c>
      <c r="K49" s="44"/>
      <c r="L49" s="44">
        <f>'[1]NoszlopyKiadások'!H51+'[1]KultúraKiadások'!H51+'[1]GameszKiadások'!H51+'[1]KórházKiadások'!H51+'[1]Tűzoltóság Kiadások'!H51+'[1]Dél-Balaton Kiadások'!H51+'[1]Szakképző Kiadások'!H51</f>
        <v>0</v>
      </c>
      <c r="M49" s="583"/>
      <c r="N49" s="44"/>
      <c r="O49" s="563">
        <f>'[1]NoszlopyKiadások'!I51+'[1]KultúraKiadások'!I51+'[1]GameszKiadások'!I51+'[1]KórházKiadások'!I51+'[1]Tűzoltóság Kiadások'!I51+'[1]Dél-Balaton Kiadások'!I51+'[1]Szakképző Kiadások'!I51</f>
        <v>0</v>
      </c>
      <c r="P49" s="588"/>
      <c r="R49" s="26"/>
    </row>
    <row r="50" spans="1:18" ht="25.5">
      <c r="A50" s="33" t="s">
        <v>142</v>
      </c>
      <c r="B50" s="48" t="s">
        <v>145</v>
      </c>
      <c r="C50" s="44">
        <f>'[1]NoszlopyKiadások'!C52+'[1]KultúraKiadások'!C52+'[1]GameszKiadások'!C52+'[1]KórházKiadások'!C52+'[1]Tűzoltóság Kiadások'!C52+'[1]Dél-Balaton Kiadások'!C52+'[1]Szakképző Kiadások'!C52</f>
        <v>335525</v>
      </c>
      <c r="D50" s="44">
        <v>335525</v>
      </c>
      <c r="E50" s="44">
        <f>'[1]NoszlopyKiadások'!D52+'[1]KultúraKiadások'!D52+'[1]GameszKiadások'!D52+'[1]KórházKiadások'!D52+'[1]Tűzoltóság Kiadások'!D52+'[1]Dél-Balaton Kiadások'!D52+'[1]Szakképző Kiadások'!D52</f>
        <v>0</v>
      </c>
      <c r="F50" s="49"/>
      <c r="G50" s="49"/>
      <c r="H50" s="44">
        <f>'[1]NoszlopyKiadások'!F52+'[1]KultúraKiadások'!F52+'[1]GameszKiadások'!F52+'[1]KórházKiadások'!F52+'[1]Tűzoltóság Kiadások'!F52+'[1]Dél-Balaton Kiadások'!F52+'[1]Szakképző Kiadások'!F52</f>
        <v>0</v>
      </c>
      <c r="I50" s="44"/>
      <c r="J50" s="44">
        <f>'[1]NoszlopyKiadások'!G52+'[1]KultúraKiadások'!G52+'[1]GameszKiadások'!G52+'[1]KórházKiadások'!G52+'[1]Tűzoltóság Kiadások'!G52+'[1]Dél-Balaton Kiadások'!G52+'[1]Szakképző Kiadások'!G52</f>
        <v>0</v>
      </c>
      <c r="K50" s="44"/>
      <c r="L50" s="44">
        <f>'[1]NoszlopyKiadások'!H52+'[1]KultúraKiadások'!H52+'[1]GameszKiadások'!H52+'[1]KórházKiadások'!H52+'[1]Tűzoltóság Kiadások'!H52+'[1]Dél-Balaton Kiadások'!H52+'[1]Szakképző Kiadások'!H52</f>
        <v>0</v>
      </c>
      <c r="M50" s="583"/>
      <c r="N50" s="44"/>
      <c r="O50" s="563">
        <f>'[1]NoszlopyKiadások'!I52+'[1]KultúraKiadások'!I52+'[1]GameszKiadások'!I52+'[1]KórházKiadások'!I52+'[1]Tűzoltóság Kiadások'!I52+'[1]Dél-Balaton Kiadások'!I52+'[1]Szakképző Kiadások'!I52</f>
        <v>0</v>
      </c>
      <c r="P50" s="589"/>
      <c r="R50" s="26"/>
    </row>
    <row r="51" spans="1:18" ht="12.75">
      <c r="A51" s="82" t="s">
        <v>144</v>
      </c>
      <c r="B51" s="466" t="s">
        <v>147</v>
      </c>
      <c r="C51" s="44">
        <f>'[1]NoszlopyKiadások'!C53+'[1]KultúraKiadások'!C53+'[1]GameszKiadások'!C53+'[1]KórházKiadások'!C53+'[1]Tűzoltóság Kiadások'!C53+'[1]Dél-Balaton Kiadások'!C53+'[1]Szakképző Kiadások'!C53</f>
        <v>0</v>
      </c>
      <c r="D51" s="44"/>
      <c r="E51" s="44">
        <f>'[1]NoszlopyKiadások'!D53+'[1]KultúraKiadások'!D53+'[1]GameszKiadások'!D53+'[1]KórházKiadások'!D53+'[1]Tűzoltóság Kiadások'!D53+'[1]Dél-Balaton Kiadások'!D53+'[1]Szakképző Kiadások'!D53</f>
        <v>0</v>
      </c>
      <c r="F51" s="32"/>
      <c r="G51" s="32"/>
      <c r="H51" s="44">
        <f>'[1]NoszlopyKiadások'!F53+'[1]KultúraKiadások'!F53+'[1]GameszKiadások'!F53+'[1]KórházKiadások'!F53+'[1]Tűzoltóság Kiadások'!F53+'[1]Dél-Balaton Kiadások'!F53+'[1]Szakképző Kiadások'!F53</f>
        <v>0</v>
      </c>
      <c r="I51" s="44"/>
      <c r="J51" s="44">
        <v>105194</v>
      </c>
      <c r="K51" s="44">
        <v>105194</v>
      </c>
      <c r="L51" s="44"/>
      <c r="M51" s="583"/>
      <c r="N51" s="44"/>
      <c r="O51" s="563">
        <f>'[1]NoszlopyKiadások'!I53+'[1]KultúraKiadások'!I53+'[1]GameszKiadások'!I53+'[1]KórházKiadások'!I53+'[1]Tűzoltóság Kiadások'!I53+'[1]Dél-Balaton Kiadások'!I53+'[1]Szakképző Kiadások'!I53</f>
        <v>0</v>
      </c>
      <c r="P51" s="588"/>
      <c r="R51" s="26"/>
    </row>
    <row r="52" spans="1:18" ht="12.75">
      <c r="A52" s="66"/>
      <c r="B52" s="461" t="s">
        <v>148</v>
      </c>
      <c r="C52" s="465">
        <f aca="true" t="shared" si="2" ref="C52:P52">C33+C34+C35+C36+C37+C38+C39+C40+C41+C42+C43+C44+C45+C46+C47+C48+C49+C50+C51</f>
        <v>385502</v>
      </c>
      <c r="D52" s="465">
        <f t="shared" si="2"/>
        <v>385502</v>
      </c>
      <c r="E52" s="465">
        <f t="shared" si="2"/>
        <v>0</v>
      </c>
      <c r="F52" s="465">
        <f>F33+F34+F35+F36+F37+F38+F39+F40+F41+F42+F43+F44+F45+F46+F47+F48+F49+F50+F51</f>
        <v>0</v>
      </c>
      <c r="G52" s="465">
        <f>G33+G34+G35+G36+G37+G38+G39+G40+G41+G42+G43+G44+G45+G46+G47+G48+G49+G50+G51</f>
        <v>0</v>
      </c>
      <c r="H52" s="465">
        <f t="shared" si="2"/>
        <v>0</v>
      </c>
      <c r="I52" s="465">
        <f t="shared" si="2"/>
        <v>0</v>
      </c>
      <c r="J52" s="465">
        <f t="shared" si="2"/>
        <v>105194</v>
      </c>
      <c r="K52" s="465">
        <f t="shared" si="2"/>
        <v>105194</v>
      </c>
      <c r="L52" s="465">
        <f t="shared" si="2"/>
        <v>883</v>
      </c>
      <c r="M52" s="465">
        <f t="shared" si="2"/>
        <v>883</v>
      </c>
      <c r="N52" s="465">
        <f t="shared" si="2"/>
        <v>0</v>
      </c>
      <c r="O52" s="503">
        <f t="shared" si="2"/>
        <v>0</v>
      </c>
      <c r="P52" s="561">
        <f t="shared" si="2"/>
        <v>0</v>
      </c>
      <c r="R52" s="26"/>
    </row>
    <row r="53" spans="1:18" ht="12.75">
      <c r="A53" s="77" t="s">
        <v>146</v>
      </c>
      <c r="B53" s="24" t="s">
        <v>150</v>
      </c>
      <c r="C53" s="32">
        <f>'[1]KórházKiadások'!C55</f>
        <v>0</v>
      </c>
      <c r="D53" s="32"/>
      <c r="E53" s="32">
        <f>'[1]KórházKiadások'!D55</f>
        <v>1241</v>
      </c>
      <c r="F53" s="32">
        <f>'[1]KórházKiadások'!E55</f>
        <v>0</v>
      </c>
      <c r="G53" s="32">
        <v>1241</v>
      </c>
      <c r="H53" s="32">
        <f>'[1]KórházKiadások'!F55</f>
        <v>0</v>
      </c>
      <c r="I53" s="32"/>
      <c r="J53" s="32">
        <f>'[1]KórházKiadások'!G55</f>
        <v>0</v>
      </c>
      <c r="K53" s="32"/>
      <c r="L53" s="32">
        <f>'[1]KórházKiadások'!H55</f>
        <v>0</v>
      </c>
      <c r="M53" s="584"/>
      <c r="N53" s="32"/>
      <c r="O53" s="564">
        <f>'[1]KórházKiadások'!I55</f>
        <v>0</v>
      </c>
      <c r="P53" s="590">
        <f>'[1]KórházKiadások'!J55</f>
        <v>0</v>
      </c>
      <c r="R53" s="26"/>
    </row>
    <row r="54" spans="1:18" ht="13.5" thickBot="1">
      <c r="A54" s="78"/>
      <c r="B54" s="79" t="s">
        <v>151</v>
      </c>
      <c r="C54" s="80">
        <f aca="true" t="shared" si="3" ref="C54:P54">C52+C53</f>
        <v>385502</v>
      </c>
      <c r="D54" s="80">
        <f t="shared" si="3"/>
        <v>385502</v>
      </c>
      <c r="E54" s="80">
        <f t="shared" si="3"/>
        <v>1241</v>
      </c>
      <c r="F54" s="80">
        <f>F52+F53</f>
        <v>0</v>
      </c>
      <c r="G54" s="80">
        <f>G52+G53</f>
        <v>1241</v>
      </c>
      <c r="H54" s="80">
        <f t="shared" si="3"/>
        <v>0</v>
      </c>
      <c r="I54" s="80">
        <f t="shared" si="3"/>
        <v>0</v>
      </c>
      <c r="J54" s="80">
        <f t="shared" si="3"/>
        <v>105194</v>
      </c>
      <c r="K54" s="80">
        <f t="shared" si="3"/>
        <v>105194</v>
      </c>
      <c r="L54" s="80">
        <f t="shared" si="3"/>
        <v>883</v>
      </c>
      <c r="M54" s="80">
        <f t="shared" si="3"/>
        <v>883</v>
      </c>
      <c r="N54" s="80">
        <f t="shared" si="3"/>
        <v>0</v>
      </c>
      <c r="O54" s="517">
        <f t="shared" si="3"/>
        <v>0</v>
      </c>
      <c r="P54" s="562">
        <f t="shared" si="3"/>
        <v>0</v>
      </c>
      <c r="R54" s="26"/>
    </row>
    <row r="55" spans="1:17" ht="17.25" thickBot="1" thickTop="1">
      <c r="A55" s="83"/>
      <c r="B55" s="58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59"/>
      <c r="Q55" s="84"/>
    </row>
    <row r="56" spans="1:16" ht="41.25" customHeight="1" thickBot="1" thickTop="1">
      <c r="A56" s="593"/>
      <c r="B56" s="594"/>
      <c r="C56" s="597" t="s">
        <v>170</v>
      </c>
      <c r="D56" s="598" t="s">
        <v>170</v>
      </c>
      <c r="P56" s="45"/>
    </row>
    <row r="57" spans="1:16" ht="28.5" customHeight="1" thickBot="1">
      <c r="A57" s="595"/>
      <c r="B57" s="596"/>
      <c r="C57" s="568" t="s">
        <v>571</v>
      </c>
      <c r="D57" s="570" t="s">
        <v>572</v>
      </c>
      <c r="P57" s="552"/>
    </row>
    <row r="58" spans="1:16" ht="38.25" customHeight="1">
      <c r="A58" s="64" t="s">
        <v>72</v>
      </c>
      <c r="B58" s="462" t="s">
        <v>111</v>
      </c>
      <c r="C58" s="539" t="s">
        <v>171</v>
      </c>
      <c r="D58" s="40" t="s">
        <v>171</v>
      </c>
      <c r="P58" s="462"/>
    </row>
    <row r="59" spans="1:16" ht="25.5">
      <c r="A59" s="41" t="s">
        <v>76</v>
      </c>
      <c r="B59" s="466" t="s">
        <v>156</v>
      </c>
      <c r="C59" s="542">
        <f>C7+E7+H7+J7+L7+O7+C33+E33+H33+J33+L33+O33</f>
        <v>181154</v>
      </c>
      <c r="D59" s="76">
        <f>D7+G7+I7+K7+M7+O7+D33+F33+I33+K33+M33+P33</f>
        <v>181154</v>
      </c>
      <c r="P59" s="464"/>
    </row>
    <row r="60" spans="1:16" ht="25.5">
      <c r="A60" s="41" t="s">
        <v>90</v>
      </c>
      <c r="B60" s="466" t="s">
        <v>121</v>
      </c>
      <c r="C60" s="542">
        <f aca="true" t="shared" si="4" ref="C60:C77">C8+E8+H8+J8+L8+O8+C34+E34+H34+J34+L34+O34</f>
        <v>479472</v>
      </c>
      <c r="D60" s="76">
        <f>D8+G8+I8+K8+M8+O8+D34+F34+I34+K34+M34+P34</f>
        <v>479472</v>
      </c>
      <c r="P60" s="464"/>
    </row>
    <row r="61" spans="1:16" ht="12.75">
      <c r="A61" s="709" t="s">
        <v>122</v>
      </c>
      <c r="B61" s="466" t="s">
        <v>123</v>
      </c>
      <c r="C61" s="542">
        <f t="shared" si="4"/>
        <v>263791</v>
      </c>
      <c r="D61" s="76">
        <f aca="true" t="shared" si="5" ref="D61:D77">D9+G9+I9+K9+M9+O9+D35+F35+I35+K35+M35+P35</f>
        <v>263791</v>
      </c>
      <c r="P61" s="464"/>
    </row>
    <row r="62" spans="1:16" ht="12.75">
      <c r="A62" s="710"/>
      <c r="B62" s="466" t="s">
        <v>124</v>
      </c>
      <c r="C62" s="542">
        <f t="shared" si="4"/>
        <v>38717</v>
      </c>
      <c r="D62" s="76">
        <f t="shared" si="5"/>
        <v>38717</v>
      </c>
      <c r="P62" s="464"/>
    </row>
    <row r="63" spans="1:16" ht="12.75">
      <c r="A63" s="710"/>
      <c r="B63" s="467" t="s">
        <v>125</v>
      </c>
      <c r="C63" s="542">
        <f t="shared" si="4"/>
        <v>22148</v>
      </c>
      <c r="D63" s="76">
        <f t="shared" si="5"/>
        <v>22148</v>
      </c>
      <c r="P63" s="464"/>
    </row>
    <row r="64" spans="1:16" ht="12.75">
      <c r="A64" s="710"/>
      <c r="B64" s="466" t="s">
        <v>126</v>
      </c>
      <c r="C64" s="542">
        <f t="shared" si="4"/>
        <v>151858</v>
      </c>
      <c r="D64" s="76">
        <f t="shared" si="5"/>
        <v>151858</v>
      </c>
      <c r="P64" s="464"/>
    </row>
    <row r="65" spans="1:16" ht="25.5">
      <c r="A65" s="710"/>
      <c r="B65" s="466" t="s">
        <v>127</v>
      </c>
      <c r="C65" s="542">
        <f t="shared" si="4"/>
        <v>71582</v>
      </c>
      <c r="D65" s="76">
        <f t="shared" si="5"/>
        <v>71582</v>
      </c>
      <c r="P65" s="464"/>
    </row>
    <row r="66" spans="1:16" ht="12.75">
      <c r="A66" s="710"/>
      <c r="B66" s="466" t="s">
        <v>128</v>
      </c>
      <c r="C66" s="542">
        <f t="shared" si="4"/>
        <v>213650</v>
      </c>
      <c r="D66" s="76">
        <f t="shared" si="5"/>
        <v>213650</v>
      </c>
      <c r="P66" s="464"/>
    </row>
    <row r="67" spans="1:16" ht="12.75">
      <c r="A67" s="678"/>
      <c r="B67" s="467" t="s">
        <v>129</v>
      </c>
      <c r="C67" s="542">
        <f t="shared" si="4"/>
        <v>8234</v>
      </c>
      <c r="D67" s="76">
        <f t="shared" si="5"/>
        <v>8234</v>
      </c>
      <c r="P67" s="464"/>
    </row>
    <row r="68" spans="1:16" ht="12.75">
      <c r="A68" s="41" t="s">
        <v>130</v>
      </c>
      <c r="B68" s="466" t="s">
        <v>131</v>
      </c>
      <c r="C68" s="542">
        <f t="shared" si="4"/>
        <v>134387</v>
      </c>
      <c r="D68" s="76">
        <f t="shared" si="5"/>
        <v>134387</v>
      </c>
      <c r="P68" s="464"/>
    </row>
    <row r="69" spans="1:16" ht="15" customHeight="1">
      <c r="A69" s="41" t="s">
        <v>132</v>
      </c>
      <c r="B69" s="466" t="s">
        <v>134</v>
      </c>
      <c r="C69" s="542">
        <f t="shared" si="4"/>
        <v>122510</v>
      </c>
      <c r="D69" s="76">
        <f t="shared" si="5"/>
        <v>122510</v>
      </c>
      <c r="P69" s="464"/>
    </row>
    <row r="70" spans="1:16" ht="18" customHeight="1">
      <c r="A70" s="703" t="s">
        <v>133</v>
      </c>
      <c r="B70" s="466" t="s">
        <v>157</v>
      </c>
      <c r="C70" s="542">
        <f t="shared" si="4"/>
        <v>62186</v>
      </c>
      <c r="D70" s="76">
        <f t="shared" si="5"/>
        <v>62186</v>
      </c>
      <c r="P70" s="464"/>
    </row>
    <row r="71" spans="1:16" ht="12.75">
      <c r="A71" s="704"/>
      <c r="B71" s="466" t="s">
        <v>137</v>
      </c>
      <c r="C71" s="542">
        <f t="shared" si="4"/>
        <v>11032</v>
      </c>
      <c r="D71" s="76">
        <f t="shared" si="5"/>
        <v>11032</v>
      </c>
      <c r="P71" s="464"/>
    </row>
    <row r="72" spans="1:16" ht="12.75">
      <c r="A72" s="704"/>
      <c r="B72" s="466" t="s">
        <v>138</v>
      </c>
      <c r="C72" s="542">
        <f t="shared" si="4"/>
        <v>34616</v>
      </c>
      <c r="D72" s="76">
        <f t="shared" si="5"/>
        <v>34616</v>
      </c>
      <c r="P72" s="464"/>
    </row>
    <row r="73" spans="1:16" ht="12.75">
      <c r="A73" s="705"/>
      <c r="B73" s="466" t="s">
        <v>139</v>
      </c>
      <c r="C73" s="542">
        <f t="shared" si="4"/>
        <v>14263</v>
      </c>
      <c r="D73" s="76">
        <f t="shared" si="5"/>
        <v>14263</v>
      </c>
      <c r="P73" s="464"/>
    </row>
    <row r="74" spans="1:16" ht="12.75">
      <c r="A74" s="41" t="s">
        <v>135</v>
      </c>
      <c r="B74" s="466" t="s">
        <v>141</v>
      </c>
      <c r="C74" s="542">
        <f t="shared" si="4"/>
        <v>259659</v>
      </c>
      <c r="D74" s="76">
        <f t="shared" si="5"/>
        <v>259659</v>
      </c>
      <c r="P74" s="464"/>
    </row>
    <row r="75" spans="1:16" ht="25.5">
      <c r="A75" s="41" t="s">
        <v>140</v>
      </c>
      <c r="B75" s="466" t="s">
        <v>143</v>
      </c>
      <c r="C75" s="542">
        <f t="shared" si="4"/>
        <v>142152</v>
      </c>
      <c r="D75" s="76">
        <f t="shared" si="5"/>
        <v>142152</v>
      </c>
      <c r="P75" s="464"/>
    </row>
    <row r="76" spans="1:16" ht="25.5">
      <c r="A76" s="33" t="s">
        <v>142</v>
      </c>
      <c r="B76" s="65" t="s">
        <v>145</v>
      </c>
      <c r="C76" s="542">
        <f t="shared" si="4"/>
        <v>344242</v>
      </c>
      <c r="D76" s="76">
        <f t="shared" si="5"/>
        <v>344242</v>
      </c>
      <c r="P76" s="81"/>
    </row>
    <row r="77" spans="1:16" ht="13.5" thickBot="1">
      <c r="A77" s="82" t="s">
        <v>144</v>
      </c>
      <c r="B77" s="466" t="s">
        <v>147</v>
      </c>
      <c r="C77" s="542">
        <f t="shared" si="4"/>
        <v>235617</v>
      </c>
      <c r="D77" s="76">
        <f t="shared" si="5"/>
        <v>235617</v>
      </c>
      <c r="P77" s="85"/>
    </row>
    <row r="78" spans="1:16" ht="13.5" thickBot="1">
      <c r="A78" s="66"/>
      <c r="B78" s="461" t="s">
        <v>148</v>
      </c>
      <c r="C78" s="542">
        <f>C26+E26+H26+J26+L26+O26+C52+E52+H52+J52+L52+O52</f>
        <v>2791270</v>
      </c>
      <c r="D78" s="76">
        <f>D26+G26+I26+K26+M26+O26+D52+F52+I52+K52+M52+P52</f>
        <v>2791270</v>
      </c>
      <c r="P78" s="86"/>
    </row>
    <row r="79" spans="1:16" ht="13.5" thickBot="1">
      <c r="A79" s="77" t="s">
        <v>146</v>
      </c>
      <c r="B79" s="24" t="s">
        <v>150</v>
      </c>
      <c r="C79" s="542">
        <f>C27+E27+H27+J27+L27+O27+C53+E53+H53+J53+L53+O53</f>
        <v>1548974</v>
      </c>
      <c r="D79" s="76">
        <f>D27+G27+I27+K27+M27+O27+D53+G53+I53+K53+M53+O53</f>
        <v>1548974</v>
      </c>
      <c r="P79" s="85"/>
    </row>
    <row r="80" spans="1:16" ht="13.5" thickBot="1">
      <c r="A80" s="78"/>
      <c r="B80" s="79" t="s">
        <v>151</v>
      </c>
      <c r="C80" s="585">
        <f>C28+E28+H28+J28+L28+N28+C54+E54+H54+J54+L54+O54</f>
        <v>4340244</v>
      </c>
      <c r="D80" s="517">
        <f>SUM(D78:D79)</f>
        <v>4340244</v>
      </c>
      <c r="P80" s="516"/>
    </row>
    <row r="81" spans="1:17" s="108" customFormat="1" ht="2.25" customHeight="1" thickTop="1">
      <c r="A81" s="69"/>
      <c r="B81" s="69"/>
      <c r="C81" s="515"/>
      <c r="D81" s="515"/>
      <c r="E81" s="515"/>
      <c r="F81" s="515"/>
      <c r="G81" s="515"/>
      <c r="H81" s="515"/>
      <c r="I81" s="515"/>
      <c r="J81" s="515"/>
      <c r="K81" s="515"/>
      <c r="L81" s="515"/>
      <c r="M81" s="515"/>
      <c r="N81" s="515"/>
      <c r="O81" s="515"/>
      <c r="P81" s="515"/>
      <c r="Q81" s="515"/>
    </row>
  </sheetData>
  <sheetProtection/>
  <mergeCells count="21">
    <mergeCell ref="A72:A73"/>
    <mergeCell ref="A66:A67"/>
    <mergeCell ref="A61:A63"/>
    <mergeCell ref="A64:A65"/>
    <mergeCell ref="A70:A71"/>
    <mergeCell ref="B1:Q1"/>
    <mergeCell ref="A18:A19"/>
    <mergeCell ref="A20:A21"/>
    <mergeCell ref="A9:A11"/>
    <mergeCell ref="A14:A15"/>
    <mergeCell ref="A12:A13"/>
    <mergeCell ref="A2:Q2"/>
    <mergeCell ref="A3:O3"/>
    <mergeCell ref="A46:A47"/>
    <mergeCell ref="A44:A45"/>
    <mergeCell ref="C4:O4"/>
    <mergeCell ref="A38:A39"/>
    <mergeCell ref="A40:A41"/>
    <mergeCell ref="A35:A37"/>
    <mergeCell ref="C30:L30"/>
    <mergeCell ref="N30:O3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&amp;C&amp;"Arial,Félkövér"4.sz. melléklet a 18/2011.(IV.1.) sz rendelethez Marcali Városi Önkormányzat Intézményeinek 2011. évi kiadási előirányzatai
            EFt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55">
      <selection activeCell="D85" sqref="D85"/>
    </sheetView>
  </sheetViews>
  <sheetFormatPr defaultColWidth="8.00390625" defaultRowHeight="12.75"/>
  <cols>
    <col min="1" max="1" width="8.00390625" style="5" customWidth="1"/>
    <col min="2" max="2" width="78.421875" style="5" customWidth="1"/>
    <col min="3" max="3" width="11.57421875" style="5" customWidth="1"/>
    <col min="4" max="4" width="11.7109375" style="5" customWidth="1"/>
    <col min="5" max="5" width="11.421875" style="5" customWidth="1"/>
    <col min="6" max="6" width="13.8515625" style="5" customWidth="1"/>
    <col min="7" max="7" width="11.421875" style="5" customWidth="1"/>
    <col min="8" max="16384" width="8.00390625" style="5" customWidth="1"/>
  </cols>
  <sheetData>
    <row r="1" spans="1:7" s="4" customFormat="1" ht="38.25">
      <c r="A1" s="1" t="s">
        <v>0</v>
      </c>
      <c r="B1" s="2" t="s">
        <v>1</v>
      </c>
      <c r="C1" s="3" t="s">
        <v>576</v>
      </c>
      <c r="D1" s="3" t="s">
        <v>578</v>
      </c>
      <c r="E1" s="5"/>
      <c r="F1" s="5"/>
      <c r="G1" s="5"/>
    </row>
    <row r="2" spans="1:4" ht="12.75">
      <c r="A2" s="6" t="s">
        <v>2</v>
      </c>
      <c r="B2" s="7" t="s">
        <v>3</v>
      </c>
      <c r="C2" s="11">
        <f>C4+C3</f>
        <v>1124294</v>
      </c>
      <c r="D2" s="11">
        <f>D4+D3</f>
        <v>1124294</v>
      </c>
    </row>
    <row r="3" spans="1:4" ht="12.75">
      <c r="A3" s="6"/>
      <c r="B3" s="6" t="s">
        <v>6</v>
      </c>
      <c r="C3" s="9">
        <v>163075</v>
      </c>
      <c r="D3" s="9">
        <v>163075</v>
      </c>
    </row>
    <row r="4" spans="1:4" ht="12.75">
      <c r="A4" s="6"/>
      <c r="B4" s="8" t="s">
        <v>7</v>
      </c>
      <c r="C4" s="11">
        <f>C5+C11+C15</f>
        <v>961219</v>
      </c>
      <c r="D4" s="11">
        <f>D5+D11+D15</f>
        <v>961219</v>
      </c>
    </row>
    <row r="5" spans="1:4" ht="12.75">
      <c r="A5" s="6"/>
      <c r="B5" s="8" t="s">
        <v>8</v>
      </c>
      <c r="C5" s="11">
        <f>C6+C7+C8+C9+C10</f>
        <v>445600</v>
      </c>
      <c r="D5" s="11">
        <f>D6+D7+D8+D9+D10</f>
        <v>445600</v>
      </c>
    </row>
    <row r="6" spans="1:4" ht="12.75">
      <c r="A6" s="6"/>
      <c r="B6" s="8" t="s">
        <v>9</v>
      </c>
      <c r="C6" s="10">
        <v>85000</v>
      </c>
      <c r="D6" s="10">
        <v>85000</v>
      </c>
    </row>
    <row r="7" spans="1:4" ht="12.75">
      <c r="A7" s="6"/>
      <c r="B7" s="8" t="s">
        <v>10</v>
      </c>
      <c r="C7" s="10">
        <v>39000</v>
      </c>
      <c r="D7" s="10">
        <v>39000</v>
      </c>
    </row>
    <row r="8" spans="1:4" ht="12.75">
      <c r="A8" s="6"/>
      <c r="B8" s="8" t="s">
        <v>11</v>
      </c>
      <c r="C8" s="10">
        <v>100</v>
      </c>
      <c r="D8" s="10">
        <v>100</v>
      </c>
    </row>
    <row r="9" spans="1:4" ht="12.75">
      <c r="A9" s="6"/>
      <c r="B9" s="8" t="s">
        <v>336</v>
      </c>
      <c r="C9" s="10">
        <v>320000</v>
      </c>
      <c r="D9" s="10">
        <v>320000</v>
      </c>
    </row>
    <row r="10" spans="1:4" ht="12.75">
      <c r="A10" s="6"/>
      <c r="B10" s="8" t="s">
        <v>337</v>
      </c>
      <c r="C10" s="10">
        <v>1500</v>
      </c>
      <c r="D10" s="10">
        <v>1500</v>
      </c>
    </row>
    <row r="11" spans="1:4" ht="12.75">
      <c r="A11" s="6"/>
      <c r="B11" s="8" t="s">
        <v>13</v>
      </c>
      <c r="C11" s="11">
        <f>C12+C13+C14</f>
        <v>506119</v>
      </c>
      <c r="D11" s="11">
        <f>D12+D13+D14</f>
        <v>506119</v>
      </c>
    </row>
    <row r="12" spans="1:4" ht="12.75">
      <c r="A12" s="6"/>
      <c r="B12" s="8" t="s">
        <v>14</v>
      </c>
      <c r="C12" s="10">
        <v>107003</v>
      </c>
      <c r="D12" s="10">
        <v>107003</v>
      </c>
    </row>
    <row r="13" spans="1:4" ht="12.75">
      <c r="A13" s="6"/>
      <c r="B13" s="8" t="s">
        <v>15</v>
      </c>
      <c r="C13" s="10">
        <v>314116</v>
      </c>
      <c r="D13" s="10">
        <v>314116</v>
      </c>
    </row>
    <row r="14" spans="1:4" ht="12.75">
      <c r="A14" s="6"/>
      <c r="B14" s="8" t="s">
        <v>16</v>
      </c>
      <c r="C14" s="10">
        <v>85000</v>
      </c>
      <c r="D14" s="10">
        <v>85000</v>
      </c>
    </row>
    <row r="15" spans="1:4" ht="12.75">
      <c r="A15" s="6"/>
      <c r="B15" s="8" t="s">
        <v>17</v>
      </c>
      <c r="C15" s="11">
        <f>C16+C17+C18</f>
        <v>9500</v>
      </c>
      <c r="D15" s="11">
        <f>D16+D17+D18</f>
        <v>9500</v>
      </c>
    </row>
    <row r="16" spans="1:4" ht="12.75">
      <c r="A16" s="6"/>
      <c r="B16" s="8" t="s">
        <v>18</v>
      </c>
      <c r="C16" s="10">
        <v>3000</v>
      </c>
      <c r="D16" s="10">
        <v>3000</v>
      </c>
    </row>
    <row r="17" spans="1:4" ht="12.75">
      <c r="A17" s="6"/>
      <c r="B17" s="8" t="s">
        <v>19</v>
      </c>
      <c r="C17" s="10">
        <v>5000</v>
      </c>
      <c r="D17" s="10">
        <v>5000</v>
      </c>
    </row>
    <row r="18" spans="1:4" ht="12.75">
      <c r="A18" s="6"/>
      <c r="B18" s="8" t="s">
        <v>20</v>
      </c>
      <c r="C18" s="10">
        <v>1500</v>
      </c>
      <c r="D18" s="10">
        <v>1500</v>
      </c>
    </row>
    <row r="19" spans="1:4" ht="12.75">
      <c r="A19" s="6" t="s">
        <v>21</v>
      </c>
      <c r="B19" s="8" t="s">
        <v>22</v>
      </c>
      <c r="C19" s="11">
        <f>C20</f>
        <v>1283021</v>
      </c>
      <c r="D19" s="11">
        <f>D20</f>
        <v>1283021</v>
      </c>
    </row>
    <row r="20" spans="1:4" ht="12.75">
      <c r="A20" s="6"/>
      <c r="B20" s="8" t="s">
        <v>23</v>
      </c>
      <c r="C20" s="11">
        <f>C21+C22+C23+C24+C25</f>
        <v>1283021</v>
      </c>
      <c r="D20" s="11">
        <f>D21+D22+D23+D24+D25</f>
        <v>1283021</v>
      </c>
    </row>
    <row r="21" spans="1:4" ht="12.75">
      <c r="A21" s="6"/>
      <c r="B21" s="8" t="s">
        <v>24</v>
      </c>
      <c r="C21" s="10">
        <v>920089</v>
      </c>
      <c r="D21" s="10">
        <v>920089</v>
      </c>
    </row>
    <row r="22" spans="1:4" ht="12.75">
      <c r="A22" s="6"/>
      <c r="B22" s="8" t="s">
        <v>25</v>
      </c>
      <c r="C22" s="10"/>
      <c r="D22" s="10"/>
    </row>
    <row r="23" spans="1:4" ht="12.75">
      <c r="A23" s="6"/>
      <c r="B23" s="8" t="s">
        <v>26</v>
      </c>
      <c r="C23" s="10">
        <v>362932</v>
      </c>
      <c r="D23" s="10">
        <v>362932</v>
      </c>
    </row>
    <row r="24" spans="1:4" ht="12.75">
      <c r="A24" s="6"/>
      <c r="B24" s="8" t="s">
        <v>27</v>
      </c>
      <c r="C24" s="8"/>
      <c r="D24" s="8"/>
    </row>
    <row r="25" spans="1:4" ht="12.75">
      <c r="A25" s="6"/>
      <c r="B25" s="8" t="s">
        <v>28</v>
      </c>
      <c r="C25" s="10"/>
      <c r="D25" s="10"/>
    </row>
    <row r="26" spans="1:4" ht="12.75">
      <c r="A26" s="6" t="s">
        <v>29</v>
      </c>
      <c r="B26" s="8" t="s">
        <v>30</v>
      </c>
      <c r="C26" s="11">
        <f>C27+C28+C29</f>
        <v>511334</v>
      </c>
      <c r="D26" s="11">
        <f>D27+D28+D29</f>
        <v>511334</v>
      </c>
    </row>
    <row r="27" spans="1:4" ht="12.75">
      <c r="A27" s="6"/>
      <c r="B27" s="8" t="s">
        <v>33</v>
      </c>
      <c r="C27" s="11">
        <v>320931</v>
      </c>
      <c r="D27" s="11">
        <v>320931</v>
      </c>
    </row>
    <row r="28" spans="1:4" ht="12.75">
      <c r="A28" s="6"/>
      <c r="B28" s="8" t="s">
        <v>34</v>
      </c>
      <c r="C28" s="10">
        <v>70403</v>
      </c>
      <c r="D28" s="10">
        <v>70403</v>
      </c>
    </row>
    <row r="29" spans="1:4" ht="12.75">
      <c r="A29" s="6"/>
      <c r="B29" s="8" t="s">
        <v>35</v>
      </c>
      <c r="C29" s="10">
        <v>120000</v>
      </c>
      <c r="D29" s="10">
        <v>120000</v>
      </c>
    </row>
    <row r="30" spans="1:4" ht="12.75">
      <c r="A30" s="6" t="s">
        <v>36</v>
      </c>
      <c r="B30" s="8" t="s">
        <v>37</v>
      </c>
      <c r="C30" s="11">
        <f>C31+C34</f>
        <v>1790381</v>
      </c>
      <c r="D30" s="11">
        <f>D31+D34</f>
        <v>1796475</v>
      </c>
    </row>
    <row r="31" spans="1:4" ht="12.75">
      <c r="A31" s="6"/>
      <c r="B31" s="8" t="s">
        <v>269</v>
      </c>
      <c r="C31" s="11">
        <f>C32+C33</f>
        <v>179614</v>
      </c>
      <c r="D31" s="11">
        <f>D32+D33</f>
        <v>179614</v>
      </c>
    </row>
    <row r="32" spans="1:4" ht="12.75">
      <c r="A32" s="6"/>
      <c r="B32" s="8" t="s">
        <v>39</v>
      </c>
      <c r="C32" s="11"/>
      <c r="D32" s="11"/>
    </row>
    <row r="33" spans="1:4" ht="12.75">
      <c r="A33" s="6"/>
      <c r="B33" s="8" t="s">
        <v>40</v>
      </c>
      <c r="C33" s="11">
        <v>179614</v>
      </c>
      <c r="D33" s="11">
        <v>179614</v>
      </c>
    </row>
    <row r="34" spans="1:4" ht="12.75">
      <c r="A34" s="6"/>
      <c r="B34" s="8" t="s">
        <v>270</v>
      </c>
      <c r="C34" s="11">
        <f>C36+C35</f>
        <v>1610767</v>
      </c>
      <c r="D34" s="11">
        <v>1616861</v>
      </c>
    </row>
    <row r="35" spans="1:4" ht="12.75">
      <c r="A35" s="6"/>
      <c r="B35" s="8" t="s">
        <v>43</v>
      </c>
      <c r="C35" s="11">
        <v>0</v>
      </c>
      <c r="D35" s="11">
        <v>0</v>
      </c>
    </row>
    <row r="36" spans="1:4" ht="12.75">
      <c r="A36" s="6"/>
      <c r="B36" s="8" t="s">
        <v>44</v>
      </c>
      <c r="C36" s="11">
        <v>1610767</v>
      </c>
      <c r="D36" s="11">
        <v>1610767</v>
      </c>
    </row>
    <row r="37" spans="1:4" ht="12.75">
      <c r="A37" s="6" t="s">
        <v>46</v>
      </c>
      <c r="B37" s="8" t="s">
        <v>47</v>
      </c>
      <c r="C37" s="11">
        <f>C39+C38</f>
        <v>9000</v>
      </c>
      <c r="D37" s="11">
        <f>D39+D38</f>
        <v>9000</v>
      </c>
    </row>
    <row r="38" spans="1:4" ht="12.75">
      <c r="A38" s="6"/>
      <c r="B38" s="8" t="s">
        <v>271</v>
      </c>
      <c r="C38" s="11">
        <v>9000</v>
      </c>
      <c r="D38" s="11">
        <v>9000</v>
      </c>
    </row>
    <row r="39" spans="1:4" ht="12.75">
      <c r="A39" s="6"/>
      <c r="B39" s="8" t="s">
        <v>272</v>
      </c>
      <c r="C39" s="11"/>
      <c r="D39" s="11"/>
    </row>
    <row r="40" spans="1:4" ht="12.75">
      <c r="A40" s="6" t="s">
        <v>52</v>
      </c>
      <c r="B40" s="8" t="s">
        <v>119</v>
      </c>
      <c r="C40" s="11">
        <f>C41+C42</f>
        <v>18624</v>
      </c>
      <c r="D40" s="11">
        <f>D41+D42</f>
        <v>18624</v>
      </c>
    </row>
    <row r="41" spans="1:4" ht="12.75">
      <c r="A41" s="6"/>
      <c r="B41" s="8" t="s">
        <v>471</v>
      </c>
      <c r="C41" s="11">
        <v>2400</v>
      </c>
      <c r="D41" s="11">
        <v>2400</v>
      </c>
    </row>
    <row r="42" spans="1:4" ht="12.75">
      <c r="A42" s="6"/>
      <c r="B42" s="8" t="s">
        <v>472</v>
      </c>
      <c r="C42" s="11">
        <v>16224</v>
      </c>
      <c r="D42" s="11">
        <v>16224</v>
      </c>
    </row>
    <row r="43" spans="1:4" s="13" customFormat="1" ht="28.5" customHeight="1">
      <c r="A43" s="664" t="s">
        <v>58</v>
      </c>
      <c r="B43" s="665"/>
      <c r="C43" s="12">
        <f>C2+C19+C26+C30+C37+C40</f>
        <v>4736654</v>
      </c>
      <c r="D43" s="12">
        <f>D2+D19+D26+D30+D37+D40</f>
        <v>4742748</v>
      </c>
    </row>
    <row r="44" spans="1:4" ht="12.75">
      <c r="A44" s="6" t="s">
        <v>59</v>
      </c>
      <c r="B44" s="711" t="s">
        <v>60</v>
      </c>
      <c r="C44" s="712"/>
      <c r="D44" s="618"/>
    </row>
    <row r="45" spans="1:4" ht="12.75">
      <c r="A45" s="6"/>
      <c r="B45" s="6" t="s">
        <v>61</v>
      </c>
      <c r="C45" s="14">
        <v>354000</v>
      </c>
      <c r="D45" s="14">
        <v>354000</v>
      </c>
    </row>
    <row r="46" spans="1:4" ht="12.75">
      <c r="A46" s="6"/>
      <c r="B46" s="7" t="s">
        <v>62</v>
      </c>
      <c r="C46" s="8"/>
      <c r="D46" s="618"/>
    </row>
    <row r="47" spans="1:4" s="16" customFormat="1" ht="28.5" customHeight="1">
      <c r="A47" s="664" t="s">
        <v>63</v>
      </c>
      <c r="B47" s="665"/>
      <c r="C47" s="15">
        <f>C45+C46</f>
        <v>354000</v>
      </c>
      <c r="D47" s="15">
        <f>D45+D46</f>
        <v>354000</v>
      </c>
    </row>
    <row r="48" spans="1:4" ht="12.75">
      <c r="A48" s="6" t="s">
        <v>64</v>
      </c>
      <c r="B48" s="711" t="s">
        <v>65</v>
      </c>
      <c r="C48" s="712"/>
      <c r="D48" s="618"/>
    </row>
    <row r="49" spans="1:4" ht="12.75">
      <c r="A49" s="6"/>
      <c r="B49" s="6" t="s">
        <v>273</v>
      </c>
      <c r="C49" s="9">
        <v>176998</v>
      </c>
      <c r="D49" s="9">
        <v>176998</v>
      </c>
    </row>
    <row r="50" spans="1:4" ht="12.75">
      <c r="A50" s="6"/>
      <c r="B50" s="6" t="s">
        <v>274</v>
      </c>
      <c r="C50" s="9">
        <v>652739</v>
      </c>
      <c r="D50" s="9">
        <v>652739</v>
      </c>
    </row>
    <row r="51" spans="1:4" s="16" customFormat="1" ht="28.5" customHeight="1">
      <c r="A51" s="664" t="s">
        <v>70</v>
      </c>
      <c r="B51" s="714"/>
      <c r="C51" s="17">
        <f>SUM(C49:C50)</f>
        <v>829737</v>
      </c>
      <c r="D51" s="17">
        <f>SUM(D49:D50)</f>
        <v>829737</v>
      </c>
    </row>
    <row r="52" spans="1:4" ht="12.75">
      <c r="A52" s="715" t="s">
        <v>71</v>
      </c>
      <c r="B52" s="716"/>
      <c r="C52" s="18">
        <f>SUM(C43+C47+C51)</f>
        <v>5920391</v>
      </c>
      <c r="D52" s="18">
        <f>SUM(D43+D47+D51)</f>
        <v>5926485</v>
      </c>
    </row>
    <row r="54" spans="1:3" s="4" customFormat="1" ht="48.75" customHeight="1">
      <c r="A54" s="713"/>
      <c r="B54" s="713"/>
      <c r="C54" s="713"/>
    </row>
  </sheetData>
  <sheetProtection/>
  <mergeCells count="7">
    <mergeCell ref="A43:B43"/>
    <mergeCell ref="B44:C44"/>
    <mergeCell ref="A54:C54"/>
    <mergeCell ref="A47:B47"/>
    <mergeCell ref="B48:C48"/>
    <mergeCell ref="A51:B51"/>
    <mergeCell ref="A52:B52"/>
  </mergeCells>
  <printOptions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scale="80" r:id="rId1"/>
  <headerFooter alignWithMargins="0">
    <oddHeader>&amp;C&amp;"Times New Roman,Félkövér"5.sz. melléklet a 18/2011.(IV.1.) sz. rendelethez
Marcali Városi Önkormányzat Polgármesteri Hivatal 2011. évi bevételi előirányzatai
             EFt
&amp;R
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D127"/>
  <sheetViews>
    <sheetView zoomScalePageLayoutView="0" workbookViewId="0" topLeftCell="A88">
      <selection activeCell="E11" sqref="E11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4" width="16.28125" style="0" customWidth="1"/>
  </cols>
  <sheetData>
    <row r="1" spans="1:4" ht="31.5" customHeight="1" thickTop="1">
      <c r="A1" s="87" t="s">
        <v>172</v>
      </c>
      <c r="B1" s="723" t="s">
        <v>73</v>
      </c>
      <c r="C1" s="720" t="s">
        <v>568</v>
      </c>
      <c r="D1" s="720" t="s">
        <v>566</v>
      </c>
    </row>
    <row r="2" spans="1:4" ht="11.25" customHeight="1" thickBot="1">
      <c r="A2" s="88" t="s">
        <v>173</v>
      </c>
      <c r="B2" s="724"/>
      <c r="C2" s="721"/>
      <c r="D2" s="721"/>
    </row>
    <row r="3" spans="1:4" ht="15" customHeight="1">
      <c r="A3" s="89" t="s">
        <v>174</v>
      </c>
      <c r="B3" s="90" t="s">
        <v>175</v>
      </c>
      <c r="C3" s="91">
        <v>246292</v>
      </c>
      <c r="D3" s="91">
        <v>246292</v>
      </c>
    </row>
    <row r="4" spans="1:4" ht="15" customHeight="1">
      <c r="A4" s="92" t="s">
        <v>176</v>
      </c>
      <c r="B4" s="93" t="s">
        <v>177</v>
      </c>
      <c r="C4" s="91">
        <v>66658</v>
      </c>
      <c r="D4" s="91">
        <v>66658</v>
      </c>
    </row>
    <row r="5" spans="1:4" ht="15" customHeight="1">
      <c r="A5" s="92" t="s">
        <v>29</v>
      </c>
      <c r="B5" s="93" t="s">
        <v>178</v>
      </c>
      <c r="C5" s="94">
        <f>SUM(C7:C45)-C21-C28</f>
        <v>705828</v>
      </c>
      <c r="D5" s="94">
        <f>SUM(D7:D45)-D21-D28</f>
        <v>705828</v>
      </c>
    </row>
    <row r="6" spans="1:4" ht="15" customHeight="1">
      <c r="A6" s="719"/>
      <c r="B6" s="95" t="s">
        <v>179</v>
      </c>
      <c r="C6" s="91"/>
      <c r="D6" s="91"/>
    </row>
    <row r="7" spans="1:4" ht="15" customHeight="1">
      <c r="A7" s="717"/>
      <c r="B7" s="97" t="s">
        <v>180</v>
      </c>
      <c r="C7" s="459">
        <v>20</v>
      </c>
      <c r="D7" s="459">
        <v>20</v>
      </c>
    </row>
    <row r="8" spans="1:4" ht="15" customHeight="1">
      <c r="A8" s="717"/>
      <c r="B8" s="97" t="s">
        <v>181</v>
      </c>
      <c r="C8" s="459">
        <v>4300</v>
      </c>
      <c r="D8" s="459">
        <v>4300</v>
      </c>
    </row>
    <row r="9" spans="1:4" ht="15" customHeight="1">
      <c r="A9" s="717"/>
      <c r="B9" s="499" t="s">
        <v>182</v>
      </c>
      <c r="C9" s="459">
        <v>600</v>
      </c>
      <c r="D9" s="459">
        <v>600</v>
      </c>
    </row>
    <row r="10" spans="1:4" ht="15" customHeight="1">
      <c r="A10" s="717"/>
      <c r="B10" s="499" t="s">
        <v>183</v>
      </c>
      <c r="C10" s="459">
        <v>300</v>
      </c>
      <c r="D10" s="459">
        <v>300</v>
      </c>
    </row>
    <row r="11" spans="1:4" ht="15" customHeight="1">
      <c r="A11" s="717"/>
      <c r="B11" s="499" t="s">
        <v>184</v>
      </c>
      <c r="C11" s="459">
        <v>680</v>
      </c>
      <c r="D11" s="459">
        <v>680</v>
      </c>
    </row>
    <row r="12" spans="1:4" ht="15" customHeight="1">
      <c r="A12" s="717"/>
      <c r="B12" s="499" t="s">
        <v>185</v>
      </c>
      <c r="C12" s="459">
        <v>3500</v>
      </c>
      <c r="D12" s="459">
        <v>3500</v>
      </c>
    </row>
    <row r="13" spans="1:4" ht="15" customHeight="1">
      <c r="A13" s="717"/>
      <c r="B13" s="499" t="s">
        <v>186</v>
      </c>
      <c r="C13" s="459">
        <v>2000</v>
      </c>
      <c r="D13" s="459">
        <v>2000</v>
      </c>
    </row>
    <row r="14" spans="1:4" ht="15" customHeight="1">
      <c r="A14" s="717"/>
      <c r="B14" s="499" t="s">
        <v>187</v>
      </c>
      <c r="C14" s="459">
        <v>380</v>
      </c>
      <c r="D14" s="459">
        <v>380</v>
      </c>
    </row>
    <row r="15" spans="1:4" ht="15" customHeight="1">
      <c r="A15" s="717"/>
      <c r="B15" s="499" t="s">
        <v>188</v>
      </c>
      <c r="C15" s="459">
        <v>1600</v>
      </c>
      <c r="D15" s="459">
        <v>1600</v>
      </c>
    </row>
    <row r="16" spans="1:4" ht="15" customHeight="1">
      <c r="A16" s="717"/>
      <c r="B16" s="499" t="s">
        <v>189</v>
      </c>
      <c r="C16" s="459">
        <v>2000</v>
      </c>
      <c r="D16" s="459">
        <v>2000</v>
      </c>
    </row>
    <row r="17" spans="1:4" ht="15" customHeight="1">
      <c r="A17" s="717"/>
      <c r="B17" s="499" t="s">
        <v>190</v>
      </c>
      <c r="C17" s="459">
        <v>500</v>
      </c>
      <c r="D17" s="459">
        <v>500</v>
      </c>
    </row>
    <row r="18" spans="1:4" ht="15" customHeight="1">
      <c r="A18" s="717"/>
      <c r="B18" s="499" t="s">
        <v>191</v>
      </c>
      <c r="C18" s="459">
        <v>3000</v>
      </c>
      <c r="D18" s="459">
        <v>3000</v>
      </c>
    </row>
    <row r="19" spans="1:4" ht="15" customHeight="1">
      <c r="A19" s="717"/>
      <c r="B19" s="499" t="s">
        <v>192</v>
      </c>
      <c r="C19" s="459">
        <v>44000</v>
      </c>
      <c r="D19" s="459">
        <v>44000</v>
      </c>
    </row>
    <row r="20" spans="1:4" ht="15" customHeight="1">
      <c r="A20" s="717"/>
      <c r="B20" s="499" t="s">
        <v>193</v>
      </c>
      <c r="C20" s="459">
        <v>117000</v>
      </c>
      <c r="D20" s="459">
        <v>117000</v>
      </c>
    </row>
    <row r="21" spans="1:4" ht="15" customHeight="1">
      <c r="A21" s="717"/>
      <c r="B21" s="499" t="s">
        <v>194</v>
      </c>
      <c r="C21" s="459">
        <v>68000</v>
      </c>
      <c r="D21" s="459">
        <v>68000</v>
      </c>
    </row>
    <row r="22" spans="1:4" ht="15" customHeight="1">
      <c r="A22" s="717"/>
      <c r="B22" s="499" t="s">
        <v>195</v>
      </c>
      <c r="C22" s="459">
        <v>4000</v>
      </c>
      <c r="D22" s="459">
        <v>4000</v>
      </c>
    </row>
    <row r="23" spans="1:4" ht="15" customHeight="1">
      <c r="A23" s="717"/>
      <c r="B23" s="499" t="s">
        <v>196</v>
      </c>
      <c r="C23" s="459">
        <v>4000</v>
      </c>
      <c r="D23" s="459">
        <v>4000</v>
      </c>
    </row>
    <row r="24" spans="1:4" ht="18.75" customHeight="1">
      <c r="A24" s="717"/>
      <c r="B24" s="499" t="s">
        <v>524</v>
      </c>
      <c r="C24" s="459">
        <v>54300</v>
      </c>
      <c r="D24" s="459">
        <v>54300</v>
      </c>
    </row>
    <row r="25" spans="1:4" ht="15" customHeight="1">
      <c r="A25" s="717"/>
      <c r="B25" s="499" t="s">
        <v>197</v>
      </c>
      <c r="C25" s="459">
        <v>27000</v>
      </c>
      <c r="D25" s="459">
        <v>27000</v>
      </c>
    </row>
    <row r="26" spans="1:4" ht="15" customHeight="1">
      <c r="A26" s="717"/>
      <c r="B26" s="499" t="s">
        <v>198</v>
      </c>
      <c r="C26" s="459">
        <v>450</v>
      </c>
      <c r="D26" s="459">
        <v>450</v>
      </c>
    </row>
    <row r="27" spans="1:4" ht="15" customHeight="1">
      <c r="A27" s="717"/>
      <c r="B27" s="499" t="s">
        <v>199</v>
      </c>
      <c r="C27" s="459">
        <v>10000</v>
      </c>
      <c r="D27" s="459">
        <v>10000</v>
      </c>
    </row>
    <row r="28" spans="1:4" ht="18" customHeight="1">
      <c r="A28" s="717"/>
      <c r="B28" s="500" t="s">
        <v>200</v>
      </c>
      <c r="C28" s="459">
        <v>3000</v>
      </c>
      <c r="D28" s="459">
        <v>3000</v>
      </c>
    </row>
    <row r="29" spans="1:4" ht="26.25" customHeight="1">
      <c r="A29" s="717"/>
      <c r="B29" s="499" t="s">
        <v>201</v>
      </c>
      <c r="C29" s="459">
        <v>21000</v>
      </c>
      <c r="D29" s="459">
        <v>21000</v>
      </c>
    </row>
    <row r="30" spans="1:4" ht="15.75" customHeight="1">
      <c r="A30" s="717"/>
      <c r="B30" s="499" t="s">
        <v>525</v>
      </c>
      <c r="C30" s="459">
        <v>1300</v>
      </c>
      <c r="D30" s="459">
        <v>1300</v>
      </c>
    </row>
    <row r="31" spans="1:4" ht="15.75" customHeight="1">
      <c r="A31" s="717"/>
      <c r="B31" s="499" t="s">
        <v>202</v>
      </c>
      <c r="C31" s="459">
        <v>20000</v>
      </c>
      <c r="D31" s="459">
        <v>20000</v>
      </c>
    </row>
    <row r="32" spans="1:4" ht="15" customHeight="1">
      <c r="A32" s="717"/>
      <c r="B32" s="499" t="s">
        <v>203</v>
      </c>
      <c r="C32" s="459">
        <v>3000</v>
      </c>
      <c r="D32" s="459">
        <v>3000</v>
      </c>
    </row>
    <row r="33" spans="1:4" ht="15" customHeight="1">
      <c r="A33" s="717"/>
      <c r="B33" s="499" t="s">
        <v>204</v>
      </c>
      <c r="C33" s="459">
        <v>1500</v>
      </c>
      <c r="D33" s="459">
        <v>1500</v>
      </c>
    </row>
    <row r="34" spans="1:4" ht="12" customHeight="1">
      <c r="A34" s="717"/>
      <c r="B34" s="499" t="s">
        <v>205</v>
      </c>
      <c r="C34" s="459">
        <v>1800</v>
      </c>
      <c r="D34" s="459">
        <v>1800</v>
      </c>
    </row>
    <row r="35" spans="1:4" ht="15" customHeight="1">
      <c r="A35" s="717"/>
      <c r="B35" s="499" t="s">
        <v>206</v>
      </c>
      <c r="C35" s="459">
        <v>3000</v>
      </c>
      <c r="D35" s="459">
        <v>3000</v>
      </c>
    </row>
    <row r="36" spans="1:4" ht="15" customHeight="1">
      <c r="A36" s="717"/>
      <c r="B36" s="499" t="s">
        <v>207</v>
      </c>
      <c r="C36" s="459">
        <v>74630</v>
      </c>
      <c r="D36" s="459">
        <v>74630</v>
      </c>
    </row>
    <row r="37" spans="1:4" ht="15" customHeight="1">
      <c r="A37" s="717"/>
      <c r="B37" s="499" t="s">
        <v>208</v>
      </c>
      <c r="C37" s="459">
        <v>18726</v>
      </c>
      <c r="D37" s="459">
        <v>18726</v>
      </c>
    </row>
    <row r="38" spans="1:4" ht="15" customHeight="1">
      <c r="A38" s="717"/>
      <c r="B38" s="499" t="s">
        <v>209</v>
      </c>
      <c r="C38" s="459">
        <v>82505</v>
      </c>
      <c r="D38" s="459">
        <v>82505</v>
      </c>
    </row>
    <row r="39" spans="1:4" ht="15" customHeight="1">
      <c r="A39" s="717"/>
      <c r="B39" s="97" t="s">
        <v>210</v>
      </c>
      <c r="C39" s="459">
        <v>123500</v>
      </c>
      <c r="D39" s="459">
        <v>123500</v>
      </c>
    </row>
    <row r="40" spans="1:4" ht="18.75" customHeight="1">
      <c r="A40" s="717"/>
      <c r="B40" s="97" t="s">
        <v>211</v>
      </c>
      <c r="C40" s="459">
        <v>9000</v>
      </c>
      <c r="D40" s="459">
        <v>9000</v>
      </c>
    </row>
    <row r="41" spans="1:4" ht="15" customHeight="1">
      <c r="A41" s="717"/>
      <c r="B41" s="97" t="s">
        <v>212</v>
      </c>
      <c r="C41" s="459">
        <v>9100</v>
      </c>
      <c r="D41" s="459">
        <v>9100</v>
      </c>
    </row>
    <row r="42" spans="1:4" ht="15" customHeight="1">
      <c r="A42" s="717"/>
      <c r="B42" s="97" t="s">
        <v>213</v>
      </c>
      <c r="C42" s="459">
        <v>4000</v>
      </c>
      <c r="D42" s="459">
        <v>4000</v>
      </c>
    </row>
    <row r="43" spans="1:4" ht="27" customHeight="1">
      <c r="A43" s="717"/>
      <c r="B43" s="97" t="s">
        <v>214</v>
      </c>
      <c r="C43" s="459">
        <v>40000</v>
      </c>
      <c r="D43" s="459">
        <v>40000</v>
      </c>
    </row>
    <row r="44" spans="1:4" ht="15" customHeight="1">
      <c r="A44" s="717"/>
      <c r="B44" s="97" t="s">
        <v>215</v>
      </c>
      <c r="C44" s="459">
        <v>4137</v>
      </c>
      <c r="D44" s="459">
        <v>4137</v>
      </c>
    </row>
    <row r="45" spans="1:4" ht="15" customHeight="1">
      <c r="A45" s="722"/>
      <c r="B45" s="499" t="s">
        <v>216</v>
      </c>
      <c r="C45" s="459">
        <v>9000</v>
      </c>
      <c r="D45" s="459">
        <v>9000</v>
      </c>
    </row>
    <row r="46" spans="1:4" ht="15" customHeight="1">
      <c r="A46" s="92" t="s">
        <v>36</v>
      </c>
      <c r="B46" s="98" t="s">
        <v>217</v>
      </c>
      <c r="C46" s="91">
        <f>C49+C54+C55+C56+C57+C58+C59+C60+C61+C62</f>
        <v>124391</v>
      </c>
      <c r="D46" s="91">
        <f>D49+D54+D55+D56+D57+D58+D59+D60+D61+D62</f>
        <v>124391</v>
      </c>
    </row>
    <row r="47" spans="1:4" ht="15" customHeight="1">
      <c r="A47" s="719"/>
      <c r="B47" s="100" t="s">
        <v>218</v>
      </c>
      <c r="C47" s="91"/>
      <c r="D47" s="91"/>
    </row>
    <row r="48" spans="1:4" ht="15" customHeight="1" hidden="1">
      <c r="A48" s="717"/>
      <c r="B48" s="95"/>
      <c r="C48" s="91"/>
      <c r="D48" s="91"/>
    </row>
    <row r="49" spans="1:4" ht="15" customHeight="1">
      <c r="A49" s="717"/>
      <c r="B49" s="101" t="s">
        <v>219</v>
      </c>
      <c r="C49" s="91">
        <v>2000</v>
      </c>
      <c r="D49" s="91">
        <v>2000</v>
      </c>
    </row>
    <row r="50" spans="1:4" ht="15" customHeight="1">
      <c r="A50" s="717"/>
      <c r="B50" s="97" t="s">
        <v>220</v>
      </c>
      <c r="C50" s="459">
        <v>200</v>
      </c>
      <c r="D50" s="459">
        <v>200</v>
      </c>
    </row>
    <row r="51" spans="1:4" ht="15" customHeight="1">
      <c r="A51" s="717"/>
      <c r="B51" s="97" t="s">
        <v>221</v>
      </c>
      <c r="C51" s="459">
        <v>100</v>
      </c>
      <c r="D51" s="459">
        <v>100</v>
      </c>
    </row>
    <row r="52" spans="1:4" ht="15" customHeight="1">
      <c r="A52" s="717"/>
      <c r="B52" s="97" t="s">
        <v>222</v>
      </c>
      <c r="C52" s="459">
        <v>1500</v>
      </c>
      <c r="D52" s="459">
        <v>1500</v>
      </c>
    </row>
    <row r="53" spans="1:4" ht="15" customHeight="1">
      <c r="A53" s="717"/>
      <c r="B53" s="97" t="s">
        <v>223</v>
      </c>
      <c r="C53" s="459">
        <v>200</v>
      </c>
      <c r="D53" s="459">
        <v>200</v>
      </c>
    </row>
    <row r="54" spans="1:4" ht="15" customHeight="1">
      <c r="A54" s="717"/>
      <c r="B54" s="97" t="s">
        <v>224</v>
      </c>
      <c r="C54" s="459">
        <v>2200</v>
      </c>
      <c r="D54" s="459">
        <v>2200</v>
      </c>
    </row>
    <row r="55" spans="1:4" ht="15" customHeight="1">
      <c r="A55" s="717"/>
      <c r="B55" s="97" t="s">
        <v>225</v>
      </c>
      <c r="C55" s="459">
        <v>1500</v>
      </c>
      <c r="D55" s="459">
        <v>1500</v>
      </c>
    </row>
    <row r="56" spans="1:4" ht="15" customHeight="1">
      <c r="A56" s="717"/>
      <c r="B56" s="97" t="s">
        <v>226</v>
      </c>
      <c r="C56" s="459">
        <v>1500</v>
      </c>
      <c r="D56" s="459">
        <v>1500</v>
      </c>
    </row>
    <row r="57" spans="1:4" ht="15" customHeight="1">
      <c r="A57" s="717"/>
      <c r="B57" s="97" t="s">
        <v>227</v>
      </c>
      <c r="C57" s="459">
        <v>272</v>
      </c>
      <c r="D57" s="459">
        <v>272</v>
      </c>
    </row>
    <row r="58" spans="1:4" ht="15" customHeight="1">
      <c r="A58" s="717"/>
      <c r="B58" s="97" t="s">
        <v>228</v>
      </c>
      <c r="C58" s="459">
        <v>60</v>
      </c>
      <c r="D58" s="459">
        <v>60</v>
      </c>
    </row>
    <row r="59" spans="1:4" ht="15" customHeight="1">
      <c r="A59" s="717"/>
      <c r="B59" s="97" t="s">
        <v>229</v>
      </c>
      <c r="C59" s="459">
        <v>2000</v>
      </c>
      <c r="D59" s="459">
        <v>2000</v>
      </c>
    </row>
    <row r="60" spans="1:4" ht="15" customHeight="1">
      <c r="A60" s="717"/>
      <c r="B60" s="97" t="s">
        <v>230</v>
      </c>
      <c r="C60" s="459">
        <v>85822</v>
      </c>
      <c r="D60" s="459">
        <v>85822</v>
      </c>
    </row>
    <row r="61" spans="1:4" ht="15" customHeight="1">
      <c r="A61" s="717"/>
      <c r="B61" s="97" t="s">
        <v>231</v>
      </c>
      <c r="C61" s="459">
        <v>2000</v>
      </c>
      <c r="D61" s="459">
        <v>2000</v>
      </c>
    </row>
    <row r="62" spans="1:4" ht="15" customHeight="1">
      <c r="A62" s="717"/>
      <c r="B62" s="101" t="s">
        <v>232</v>
      </c>
      <c r="C62" s="99">
        <f>SUM(C63:C81)</f>
        <v>27037</v>
      </c>
      <c r="D62" s="99">
        <f>SUM(D63:D81)</f>
        <v>27037</v>
      </c>
    </row>
    <row r="63" spans="1:4" ht="15" customHeight="1">
      <c r="A63" s="717"/>
      <c r="B63" s="95" t="s">
        <v>233</v>
      </c>
      <c r="C63" s="459">
        <v>3289</v>
      </c>
      <c r="D63" s="459">
        <v>3289</v>
      </c>
    </row>
    <row r="64" spans="1:4" ht="15" customHeight="1">
      <c r="A64" s="717"/>
      <c r="B64" s="95" t="s">
        <v>234</v>
      </c>
      <c r="C64" s="459">
        <v>829</v>
      </c>
      <c r="D64" s="459">
        <v>829</v>
      </c>
    </row>
    <row r="65" spans="1:4" ht="15" customHeight="1">
      <c r="A65" s="717"/>
      <c r="B65" s="95" t="s">
        <v>235</v>
      </c>
      <c r="C65" s="459">
        <v>27</v>
      </c>
      <c r="D65" s="459">
        <v>27</v>
      </c>
    </row>
    <row r="66" spans="1:4" ht="15" customHeight="1">
      <c r="A66" s="717"/>
      <c r="B66" s="95" t="s">
        <v>268</v>
      </c>
      <c r="C66" s="459"/>
      <c r="D66" s="459"/>
    </row>
    <row r="67" spans="1:4" ht="15" customHeight="1">
      <c r="A67" s="717"/>
      <c r="B67" s="97" t="s">
        <v>236</v>
      </c>
      <c r="C67" s="459">
        <v>2829</v>
      </c>
      <c r="D67" s="459">
        <v>2829</v>
      </c>
    </row>
    <row r="68" spans="1:4" ht="15" customHeight="1">
      <c r="A68" s="717"/>
      <c r="B68" s="97" t="s">
        <v>237</v>
      </c>
      <c r="C68" s="459">
        <v>13200</v>
      </c>
      <c r="D68" s="459">
        <v>13200</v>
      </c>
    </row>
    <row r="69" spans="1:4" ht="15" customHeight="1">
      <c r="A69" s="717"/>
      <c r="B69" s="97" t="s">
        <v>238</v>
      </c>
      <c r="C69" s="459">
        <v>1000</v>
      </c>
      <c r="D69" s="459">
        <v>1000</v>
      </c>
    </row>
    <row r="70" spans="1:4" ht="15" customHeight="1">
      <c r="A70" s="717"/>
      <c r="B70" s="97" t="s">
        <v>239</v>
      </c>
      <c r="C70" s="459">
        <v>937</v>
      </c>
      <c r="D70" s="459">
        <v>937</v>
      </c>
    </row>
    <row r="71" spans="1:4" ht="15" customHeight="1">
      <c r="A71" s="717"/>
      <c r="B71" s="97" t="s">
        <v>240</v>
      </c>
      <c r="C71" s="459">
        <v>14</v>
      </c>
      <c r="D71" s="459">
        <v>14</v>
      </c>
    </row>
    <row r="72" spans="1:4" ht="15" customHeight="1">
      <c r="A72" s="717"/>
      <c r="B72" s="97" t="s">
        <v>241</v>
      </c>
      <c r="C72" s="459">
        <v>50</v>
      </c>
      <c r="D72" s="459">
        <v>50</v>
      </c>
    </row>
    <row r="73" spans="1:4" ht="15" customHeight="1">
      <c r="A73" s="717"/>
      <c r="B73" s="95" t="s">
        <v>242</v>
      </c>
      <c r="C73" s="459">
        <v>86</v>
      </c>
      <c r="D73" s="459">
        <v>86</v>
      </c>
    </row>
    <row r="74" spans="1:4" ht="15" customHeight="1">
      <c r="A74" s="717"/>
      <c r="B74" s="95" t="s">
        <v>243</v>
      </c>
      <c r="C74" s="459">
        <v>117</v>
      </c>
      <c r="D74" s="459">
        <v>117</v>
      </c>
    </row>
    <row r="75" spans="1:4" ht="15" customHeight="1">
      <c r="A75" s="717"/>
      <c r="B75" s="97" t="s">
        <v>244</v>
      </c>
      <c r="C75" s="459">
        <v>28</v>
      </c>
      <c r="D75" s="459">
        <v>28</v>
      </c>
    </row>
    <row r="76" spans="1:4" ht="15" customHeight="1">
      <c r="A76" s="717"/>
      <c r="B76" s="95" t="s">
        <v>245</v>
      </c>
      <c r="C76" s="459">
        <v>78</v>
      </c>
      <c r="D76" s="459">
        <v>78</v>
      </c>
    </row>
    <row r="77" spans="1:4" ht="15" customHeight="1">
      <c r="A77" s="717"/>
      <c r="B77" s="95" t="s">
        <v>246</v>
      </c>
      <c r="C77" s="459">
        <v>89</v>
      </c>
      <c r="D77" s="459">
        <v>89</v>
      </c>
    </row>
    <row r="78" spans="1:4" ht="15" customHeight="1">
      <c r="A78" s="717"/>
      <c r="B78" s="95" t="s">
        <v>247</v>
      </c>
      <c r="C78" s="459">
        <v>145</v>
      </c>
      <c r="D78" s="459">
        <v>145</v>
      </c>
    </row>
    <row r="79" spans="1:4" ht="15" customHeight="1">
      <c r="A79" s="717"/>
      <c r="B79" s="95" t="s">
        <v>248</v>
      </c>
      <c r="C79" s="459">
        <v>1348</v>
      </c>
      <c r="D79" s="459">
        <v>1348</v>
      </c>
    </row>
    <row r="80" spans="1:4" ht="15" customHeight="1">
      <c r="A80" s="717"/>
      <c r="B80" s="95" t="s">
        <v>249</v>
      </c>
      <c r="C80" s="459">
        <v>2910</v>
      </c>
      <c r="D80" s="459">
        <v>2910</v>
      </c>
    </row>
    <row r="81" spans="1:4" ht="15" customHeight="1">
      <c r="A81" s="717"/>
      <c r="B81" s="95" t="s">
        <v>250</v>
      </c>
      <c r="C81" s="459">
        <v>61</v>
      </c>
      <c r="D81" s="459">
        <v>61</v>
      </c>
    </row>
    <row r="82" spans="1:4" ht="15" customHeight="1">
      <c r="A82" s="92" t="s">
        <v>46</v>
      </c>
      <c r="B82" s="102" t="s">
        <v>251</v>
      </c>
      <c r="C82" s="94">
        <f>SUM(C83:C100)</f>
        <v>140452</v>
      </c>
      <c r="D82" s="94">
        <f>SUM(D83:D100)</f>
        <v>140452</v>
      </c>
    </row>
    <row r="83" spans="1:4" ht="15" customHeight="1">
      <c r="A83" s="717"/>
      <c r="B83" s="97" t="s">
        <v>473</v>
      </c>
      <c r="C83" s="459">
        <v>68400</v>
      </c>
      <c r="D83" s="459">
        <v>68400</v>
      </c>
    </row>
    <row r="84" spans="1:4" ht="15" customHeight="1">
      <c r="A84" s="717"/>
      <c r="B84" s="97" t="s">
        <v>474</v>
      </c>
      <c r="C84" s="459">
        <v>12950</v>
      </c>
      <c r="D84" s="459">
        <v>12950</v>
      </c>
    </row>
    <row r="85" spans="1:4" ht="15" customHeight="1">
      <c r="A85" s="717"/>
      <c r="B85" s="97" t="s">
        <v>252</v>
      </c>
      <c r="C85" s="459">
        <v>6000</v>
      </c>
      <c r="D85" s="459">
        <v>6000</v>
      </c>
    </row>
    <row r="86" spans="1:4" ht="15" customHeight="1">
      <c r="A86" s="717"/>
      <c r="B86" s="97" t="s">
        <v>253</v>
      </c>
      <c r="C86" s="459">
        <v>200</v>
      </c>
      <c r="D86" s="459">
        <v>200</v>
      </c>
    </row>
    <row r="87" spans="1:4" ht="15" customHeight="1">
      <c r="A87" s="717"/>
      <c r="B87" s="97" t="s">
        <v>254</v>
      </c>
      <c r="C87" s="459">
        <v>6000</v>
      </c>
      <c r="D87" s="459">
        <v>6000</v>
      </c>
    </row>
    <row r="88" spans="1:4" ht="15" customHeight="1">
      <c r="A88" s="717"/>
      <c r="B88" s="97" t="s">
        <v>255</v>
      </c>
      <c r="C88" s="459">
        <v>1072</v>
      </c>
      <c r="D88" s="459">
        <v>1072</v>
      </c>
    </row>
    <row r="89" spans="1:4" ht="15" customHeight="1">
      <c r="A89" s="717"/>
      <c r="B89" s="97" t="s">
        <v>256</v>
      </c>
      <c r="C89" s="459">
        <v>850</v>
      </c>
      <c r="D89" s="459">
        <v>850</v>
      </c>
    </row>
    <row r="90" spans="1:4" ht="15" customHeight="1">
      <c r="A90" s="717"/>
      <c r="B90" s="97" t="s">
        <v>257</v>
      </c>
      <c r="C90" s="459">
        <v>2000</v>
      </c>
      <c r="D90" s="459">
        <v>2000</v>
      </c>
    </row>
    <row r="91" spans="1:4" ht="15" customHeight="1">
      <c r="A91" s="717"/>
      <c r="B91" s="97" t="s">
        <v>258</v>
      </c>
      <c r="C91" s="459">
        <v>2000</v>
      </c>
      <c r="D91" s="459">
        <v>2000</v>
      </c>
    </row>
    <row r="92" spans="1:4" ht="15" customHeight="1">
      <c r="A92" s="717"/>
      <c r="B92" s="97" t="s">
        <v>259</v>
      </c>
      <c r="C92" s="459">
        <v>1300</v>
      </c>
      <c r="D92" s="459">
        <v>1300</v>
      </c>
    </row>
    <row r="93" spans="1:4" ht="15" customHeight="1">
      <c r="A93" s="717"/>
      <c r="B93" s="97" t="s">
        <v>260</v>
      </c>
      <c r="C93" s="459">
        <v>7300</v>
      </c>
      <c r="D93" s="459">
        <v>7300</v>
      </c>
    </row>
    <row r="94" spans="1:4" ht="15" customHeight="1">
      <c r="A94" s="717"/>
      <c r="B94" s="97" t="s">
        <v>261</v>
      </c>
      <c r="C94" s="459">
        <v>14000</v>
      </c>
      <c r="D94" s="459">
        <v>14000</v>
      </c>
    </row>
    <row r="95" spans="1:4" ht="15" customHeight="1">
      <c r="A95" s="717"/>
      <c r="B95" s="97" t="s">
        <v>262</v>
      </c>
      <c r="C95" s="459">
        <v>2080</v>
      </c>
      <c r="D95" s="459">
        <v>2080</v>
      </c>
    </row>
    <row r="96" spans="1:4" ht="15" customHeight="1">
      <c r="A96" s="717"/>
      <c r="B96" s="97" t="s">
        <v>263</v>
      </c>
      <c r="C96" s="459">
        <v>10000</v>
      </c>
      <c r="D96" s="459">
        <v>10000</v>
      </c>
    </row>
    <row r="97" spans="1:4" ht="15" customHeight="1">
      <c r="A97" s="717"/>
      <c r="B97" s="97" t="s">
        <v>264</v>
      </c>
      <c r="C97" s="459">
        <v>4500</v>
      </c>
      <c r="D97" s="459">
        <v>4500</v>
      </c>
    </row>
    <row r="98" spans="1:4" ht="15" customHeight="1">
      <c r="A98" s="717"/>
      <c r="B98" s="97" t="s">
        <v>265</v>
      </c>
      <c r="C98" s="459">
        <v>300</v>
      </c>
      <c r="D98" s="459">
        <v>300</v>
      </c>
    </row>
    <row r="99" spans="1:4" ht="15" customHeight="1">
      <c r="A99" s="717"/>
      <c r="B99" s="103" t="s">
        <v>266</v>
      </c>
      <c r="C99" s="459">
        <v>300</v>
      </c>
      <c r="D99" s="459">
        <v>300</v>
      </c>
    </row>
    <row r="100" spans="1:4" ht="15" customHeight="1" thickBot="1">
      <c r="A100" s="718"/>
      <c r="B100" s="104" t="s">
        <v>267</v>
      </c>
      <c r="C100" s="460">
        <v>1200</v>
      </c>
      <c r="D100" s="460">
        <v>1200</v>
      </c>
    </row>
    <row r="101" spans="1:4" ht="15" customHeight="1" thickTop="1">
      <c r="A101" s="105"/>
      <c r="B101" s="106"/>
      <c r="C101" s="107"/>
      <c r="D101" s="107"/>
    </row>
    <row r="102" spans="1:4" ht="15" customHeight="1">
      <c r="A102" s="105"/>
      <c r="B102" s="106"/>
      <c r="C102" s="107"/>
      <c r="D102" s="107"/>
    </row>
    <row r="103" spans="1:4" ht="15" customHeight="1">
      <c r="A103" s="105"/>
      <c r="B103" s="106"/>
      <c r="C103" s="107"/>
      <c r="D103" s="107"/>
    </row>
    <row r="104" spans="2:4" ht="12.75">
      <c r="B104" s="108"/>
      <c r="C104" s="108"/>
      <c r="D104" s="108"/>
    </row>
    <row r="105" spans="2:4" ht="12.75">
      <c r="B105" s="108"/>
      <c r="C105" s="108"/>
      <c r="D105" s="108"/>
    </row>
    <row r="106" spans="2:4" ht="12.75">
      <c r="B106" s="108"/>
      <c r="C106" s="108"/>
      <c r="D106" s="108"/>
    </row>
    <row r="107" spans="2:4" ht="12.75">
      <c r="B107" s="108"/>
      <c r="C107" s="108"/>
      <c r="D107" s="108"/>
    </row>
    <row r="108" spans="2:4" ht="12.75">
      <c r="B108" s="108"/>
      <c r="C108" s="108"/>
      <c r="D108" s="108"/>
    </row>
    <row r="109" spans="2:4" ht="12.75">
      <c r="B109" s="108"/>
      <c r="C109" s="108"/>
      <c r="D109" s="108"/>
    </row>
    <row r="110" spans="2:4" ht="12.75">
      <c r="B110" s="108"/>
      <c r="C110" s="108"/>
      <c r="D110" s="108"/>
    </row>
    <row r="111" spans="2:4" ht="12.75">
      <c r="B111" s="108"/>
      <c r="C111" s="108"/>
      <c r="D111" s="108"/>
    </row>
    <row r="112" spans="2:4" ht="12.75">
      <c r="B112" s="108"/>
      <c r="C112" s="108"/>
      <c r="D112" s="108"/>
    </row>
    <row r="113" spans="2:4" ht="12.75">
      <c r="B113" s="108"/>
      <c r="C113" s="108"/>
      <c r="D113" s="108"/>
    </row>
    <row r="114" spans="2:4" ht="12.75">
      <c r="B114" s="108"/>
      <c r="C114" s="108"/>
      <c r="D114" s="108"/>
    </row>
    <row r="115" spans="2:4" ht="12.75">
      <c r="B115" s="108"/>
      <c r="C115" s="108"/>
      <c r="D115" s="108"/>
    </row>
    <row r="116" spans="2:4" ht="12.75">
      <c r="B116" s="108"/>
      <c r="C116" s="108"/>
      <c r="D116" s="108"/>
    </row>
    <row r="117" spans="2:4" ht="12.75">
      <c r="B117" s="108"/>
      <c r="C117" s="109"/>
      <c r="D117" s="109"/>
    </row>
    <row r="118" spans="2:4" ht="12.75">
      <c r="B118" s="108"/>
      <c r="C118" s="108"/>
      <c r="D118" s="108"/>
    </row>
    <row r="119" spans="2:4" ht="12.75">
      <c r="B119" s="108"/>
      <c r="C119" s="108"/>
      <c r="D119" s="108"/>
    </row>
    <row r="120" spans="2:4" ht="12.75">
      <c r="B120" s="108"/>
      <c r="C120" s="108"/>
      <c r="D120" s="108"/>
    </row>
    <row r="121" spans="2:4" ht="12.75">
      <c r="B121" s="108"/>
      <c r="C121" s="108"/>
      <c r="D121" s="108"/>
    </row>
    <row r="122" spans="2:4" ht="12.75">
      <c r="B122" s="108"/>
      <c r="C122" s="108"/>
      <c r="D122" s="108"/>
    </row>
    <row r="123" spans="2:4" ht="12.75">
      <c r="B123" s="108"/>
      <c r="C123" s="108"/>
      <c r="D123" s="108"/>
    </row>
    <row r="124" spans="2:4" ht="12.75">
      <c r="B124" s="108"/>
      <c r="C124" s="108"/>
      <c r="D124" s="108"/>
    </row>
    <row r="125" spans="2:4" ht="12.75">
      <c r="B125" s="108"/>
      <c r="C125" s="108"/>
      <c r="D125" s="108"/>
    </row>
    <row r="126" spans="2:4" ht="12.75">
      <c r="B126" s="108"/>
      <c r="C126" s="108"/>
      <c r="D126" s="108"/>
    </row>
    <row r="127" spans="2:4" ht="12.75">
      <c r="B127" s="108"/>
      <c r="C127" s="108"/>
      <c r="D127" s="108"/>
    </row>
  </sheetData>
  <sheetProtection/>
  <mergeCells count="6">
    <mergeCell ref="A83:A100"/>
    <mergeCell ref="A47:A81"/>
    <mergeCell ref="D1:D2"/>
    <mergeCell ref="C1:C2"/>
    <mergeCell ref="A6:A45"/>
    <mergeCell ref="B1:B2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&amp;C&amp;"Arial,Félkövér"5. sz. melléklet a 18/2011.(IV.1.) sz rendelethez Marcali Városi Önkormányzat Polgármesteri Hivatal 2011. évi kiadási előirányzatai
           EFt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J77"/>
  <sheetViews>
    <sheetView view="pageBreakPreview" zoomScale="60" zoomScaleNormal="120" zoomScalePageLayoutView="0" workbookViewId="0" topLeftCell="A70">
      <selection activeCell="G51" sqref="G51"/>
    </sheetView>
  </sheetViews>
  <sheetFormatPr defaultColWidth="9.140625" defaultRowHeight="12.75"/>
  <cols>
    <col min="1" max="1" width="4.7109375" style="0" customWidth="1"/>
    <col min="2" max="2" width="35.7109375" style="0" customWidth="1"/>
    <col min="3" max="4" width="12.7109375" style="0" customWidth="1"/>
    <col min="5" max="5" width="8.57421875" style="0" customWidth="1"/>
    <col min="6" max="6" width="10.57421875" style="0" customWidth="1"/>
    <col min="7" max="7" width="12.7109375" style="240" customWidth="1"/>
    <col min="8" max="8" width="0.2890625" style="147" customWidth="1"/>
    <col min="9" max="10" width="9.140625" style="0" hidden="1" customWidth="1"/>
  </cols>
  <sheetData>
    <row r="1" spans="1:7" ht="58.5" customHeight="1" thickBot="1">
      <c r="A1" s="148" t="s">
        <v>294</v>
      </c>
      <c r="B1" s="149" t="s">
        <v>295</v>
      </c>
      <c r="C1" s="149" t="s">
        <v>579</v>
      </c>
      <c r="D1" s="149" t="s">
        <v>566</v>
      </c>
      <c r="E1" s="149" t="s">
        <v>296</v>
      </c>
      <c r="F1" s="149" t="s">
        <v>297</v>
      </c>
      <c r="G1" s="150" t="s">
        <v>475</v>
      </c>
    </row>
    <row r="2" spans="1:7" ht="15" customHeight="1" thickBot="1">
      <c r="A2" s="52"/>
      <c r="B2" s="151"/>
      <c r="C2" s="151"/>
      <c r="D2" s="151"/>
      <c r="E2" s="151"/>
      <c r="F2" s="151"/>
      <c r="G2" s="152" t="s">
        <v>298</v>
      </c>
    </row>
    <row r="3" spans="1:7" ht="30" customHeight="1" thickBot="1">
      <c r="A3" s="153" t="s">
        <v>2</v>
      </c>
      <c r="B3" s="725" t="s">
        <v>299</v>
      </c>
      <c r="C3" s="725"/>
      <c r="D3" s="725"/>
      <c r="E3" s="725"/>
      <c r="F3" s="725"/>
      <c r="G3" s="730"/>
    </row>
    <row r="4" spans="1:10" ht="37.5" customHeight="1">
      <c r="A4" s="154" t="s">
        <v>76</v>
      </c>
      <c r="B4" s="155" t="s">
        <v>300</v>
      </c>
      <c r="C4" s="156">
        <v>438</v>
      </c>
      <c r="D4" s="156">
        <v>438</v>
      </c>
      <c r="E4" s="156">
        <v>438</v>
      </c>
      <c r="F4" s="156"/>
      <c r="G4" s="157" t="s">
        <v>476</v>
      </c>
      <c r="H4" s="728"/>
      <c r="I4" s="729"/>
      <c r="J4" s="729"/>
    </row>
    <row r="5" spans="1:10" ht="37.5" customHeight="1">
      <c r="A5" s="154" t="s">
        <v>90</v>
      </c>
      <c r="B5" s="155" t="s">
        <v>301</v>
      </c>
      <c r="C5" s="156">
        <v>80</v>
      </c>
      <c r="D5" s="156">
        <v>80</v>
      </c>
      <c r="E5" s="156">
        <v>80</v>
      </c>
      <c r="F5" s="156"/>
      <c r="G5" s="157" t="s">
        <v>476</v>
      </c>
      <c r="H5" s="159"/>
      <c r="I5" s="158"/>
      <c r="J5" s="158"/>
    </row>
    <row r="6" spans="1:10" ht="24.75" customHeight="1">
      <c r="A6" s="154" t="s">
        <v>122</v>
      </c>
      <c r="B6" s="155" t="s">
        <v>302</v>
      </c>
      <c r="C6" s="156">
        <v>2300</v>
      </c>
      <c r="D6" s="156">
        <v>2300</v>
      </c>
      <c r="E6" s="156">
        <v>2300</v>
      </c>
      <c r="F6" s="156"/>
      <c r="G6" s="157" t="s">
        <v>476</v>
      </c>
      <c r="H6" s="159"/>
      <c r="I6" s="158"/>
      <c r="J6" s="158"/>
    </row>
    <row r="7" spans="1:10" ht="24.75" customHeight="1">
      <c r="A7" s="154" t="s">
        <v>130</v>
      </c>
      <c r="B7" s="155" t="s">
        <v>303</v>
      </c>
      <c r="C7" s="156">
        <v>5000</v>
      </c>
      <c r="D7" s="156">
        <v>5000</v>
      </c>
      <c r="E7" s="156">
        <v>5000</v>
      </c>
      <c r="F7" s="156"/>
      <c r="G7" s="157" t="s">
        <v>476</v>
      </c>
      <c r="H7" s="159"/>
      <c r="I7" s="158"/>
      <c r="J7" s="158"/>
    </row>
    <row r="8" spans="1:10" ht="25.5">
      <c r="A8" s="154" t="s">
        <v>132</v>
      </c>
      <c r="B8" s="155" t="s">
        <v>304</v>
      </c>
      <c r="C8" s="156">
        <v>3500</v>
      </c>
      <c r="D8" s="156">
        <v>3500</v>
      </c>
      <c r="E8" s="156">
        <v>3500</v>
      </c>
      <c r="F8" s="156"/>
      <c r="G8" s="157" t="s">
        <v>476</v>
      </c>
      <c r="H8" s="159"/>
      <c r="I8" s="158"/>
      <c r="J8" s="158"/>
    </row>
    <row r="9" spans="1:10" ht="37.5" customHeight="1">
      <c r="A9" s="154" t="s">
        <v>133</v>
      </c>
      <c r="B9" s="155" t="s">
        <v>305</v>
      </c>
      <c r="C9" s="156">
        <v>3000</v>
      </c>
      <c r="D9" s="156">
        <v>3000</v>
      </c>
      <c r="E9" s="156">
        <v>3000</v>
      </c>
      <c r="F9" s="156"/>
      <c r="G9" s="157" t="s">
        <v>476</v>
      </c>
      <c r="H9" s="159"/>
      <c r="I9" s="158"/>
      <c r="J9" s="158"/>
    </row>
    <row r="10" spans="1:10" ht="64.5" customHeight="1">
      <c r="A10" s="154" t="s">
        <v>135</v>
      </c>
      <c r="B10" s="155" t="s">
        <v>306</v>
      </c>
      <c r="C10" s="156">
        <v>2000</v>
      </c>
      <c r="D10" s="156">
        <v>2000</v>
      </c>
      <c r="E10" s="156">
        <v>2000</v>
      </c>
      <c r="F10" s="156"/>
      <c r="G10" s="157" t="s">
        <v>476</v>
      </c>
      <c r="H10" s="159"/>
      <c r="I10" s="158"/>
      <c r="J10" s="158"/>
    </row>
    <row r="11" spans="1:10" ht="24.75" customHeight="1">
      <c r="A11" s="154" t="s">
        <v>140</v>
      </c>
      <c r="B11" s="155" t="s">
        <v>307</v>
      </c>
      <c r="C11" s="156">
        <v>300</v>
      </c>
      <c r="D11" s="156">
        <v>300</v>
      </c>
      <c r="E11" s="156">
        <v>300</v>
      </c>
      <c r="F11" s="156"/>
      <c r="G11" s="157" t="s">
        <v>476</v>
      </c>
      <c r="H11" s="159"/>
      <c r="I11" s="158"/>
      <c r="J11" s="158"/>
    </row>
    <row r="12" spans="1:7" ht="39" thickBot="1">
      <c r="A12" s="154" t="s">
        <v>142</v>
      </c>
      <c r="B12" s="160" t="s">
        <v>477</v>
      </c>
      <c r="C12" s="161">
        <v>14375</v>
      </c>
      <c r="D12" s="161">
        <v>14375</v>
      </c>
      <c r="E12" s="161">
        <v>1725</v>
      </c>
      <c r="F12" s="161">
        <v>12650</v>
      </c>
      <c r="G12" s="162" t="s">
        <v>478</v>
      </c>
    </row>
    <row r="13" spans="1:7" ht="19.5" customHeight="1" thickBot="1">
      <c r="A13" s="163"/>
      <c r="B13" s="164" t="s">
        <v>148</v>
      </c>
      <c r="C13" s="165">
        <f>SUM(C4:C12)</f>
        <v>30993</v>
      </c>
      <c r="D13" s="165">
        <f>SUM(D4:D12)</f>
        <v>30993</v>
      </c>
      <c r="E13" s="165">
        <f>SUM(E4:E12)</f>
        <v>18343</v>
      </c>
      <c r="F13" s="165">
        <f>SUM(F4:F12)</f>
        <v>12650</v>
      </c>
      <c r="G13" s="166"/>
    </row>
    <row r="14" spans="1:7" ht="15" customHeight="1">
      <c r="A14" s="167"/>
      <c r="B14" s="109"/>
      <c r="C14" s="109"/>
      <c r="D14" s="109"/>
      <c r="E14" s="109"/>
      <c r="F14" s="109"/>
      <c r="G14" s="168"/>
    </row>
    <row r="15" spans="1:7" ht="15" customHeight="1">
      <c r="A15" s="167"/>
      <c r="B15" s="109"/>
      <c r="C15" s="169"/>
      <c r="D15" s="169"/>
      <c r="E15" s="109"/>
      <c r="F15" s="109"/>
      <c r="G15" s="168"/>
    </row>
    <row r="16" spans="1:7" ht="15" customHeight="1" thickBot="1">
      <c r="A16" s="170"/>
      <c r="B16" s="171"/>
      <c r="C16" s="172"/>
      <c r="D16" s="172"/>
      <c r="E16" s="172"/>
      <c r="F16" s="172"/>
      <c r="G16" s="173"/>
    </row>
    <row r="17" spans="1:8" s="176" customFormat="1" ht="45" customHeight="1" thickBot="1">
      <c r="A17" s="174" t="s">
        <v>294</v>
      </c>
      <c r="B17" s="175" t="s">
        <v>295</v>
      </c>
      <c r="C17" s="149" t="s">
        <v>579</v>
      </c>
      <c r="D17" s="149" t="s">
        <v>566</v>
      </c>
      <c r="E17" s="149" t="s">
        <v>308</v>
      </c>
      <c r="F17" s="149" t="s">
        <v>297</v>
      </c>
      <c r="G17" s="150" t="s">
        <v>475</v>
      </c>
      <c r="H17" s="147"/>
    </row>
    <row r="18" spans="1:7" ht="15" customHeight="1" thickBot="1">
      <c r="A18" s="177"/>
      <c r="B18" s="178"/>
      <c r="C18" s="178"/>
      <c r="D18" s="178"/>
      <c r="E18" s="178"/>
      <c r="F18" s="178"/>
      <c r="G18" s="152" t="s">
        <v>298</v>
      </c>
    </row>
    <row r="19" spans="1:7" ht="30" customHeight="1" thickBot="1">
      <c r="A19" s="179" t="s">
        <v>21</v>
      </c>
      <c r="B19" s="731" t="s">
        <v>309</v>
      </c>
      <c r="C19" s="731"/>
      <c r="D19" s="731"/>
      <c r="E19" s="731"/>
      <c r="F19" s="731"/>
      <c r="G19" s="732"/>
    </row>
    <row r="20" spans="1:7" ht="39" thickBot="1">
      <c r="A20" s="180" t="s">
        <v>76</v>
      </c>
      <c r="B20" s="183" t="s">
        <v>479</v>
      </c>
      <c r="C20" s="44">
        <v>850</v>
      </c>
      <c r="D20" s="44">
        <v>850</v>
      </c>
      <c r="E20" s="184">
        <v>850</v>
      </c>
      <c r="F20" s="184"/>
      <c r="G20" s="185" t="s">
        <v>476</v>
      </c>
    </row>
    <row r="21" spans="1:7" ht="19.5" customHeight="1" thickBot="1">
      <c r="A21" s="186"/>
      <c r="B21" s="187" t="s">
        <v>148</v>
      </c>
      <c r="C21" s="188">
        <f>SUM(C20:C20)</f>
        <v>850</v>
      </c>
      <c r="D21" s="188">
        <f>SUM(D20:D20)</f>
        <v>850</v>
      </c>
      <c r="E21" s="188">
        <f>SUM(E20:E20)</f>
        <v>850</v>
      </c>
      <c r="F21" s="188">
        <f>SUM(F20:F20)</f>
        <v>0</v>
      </c>
      <c r="G21" s="166"/>
    </row>
    <row r="22" spans="1:7" ht="15" customHeight="1">
      <c r="A22" s="189"/>
      <c r="B22" s="190"/>
      <c r="C22" s="191"/>
      <c r="D22" s="191"/>
      <c r="E22" s="192"/>
      <c r="F22" s="192"/>
      <c r="G22" s="193"/>
    </row>
    <row r="23" spans="1:7" ht="15" customHeight="1">
      <c r="A23" s="189"/>
      <c r="B23" s="190"/>
      <c r="C23" s="191"/>
      <c r="D23" s="191"/>
      <c r="E23" s="192"/>
      <c r="F23" s="192"/>
      <c r="G23" s="193"/>
    </row>
    <row r="24" spans="1:7" ht="15" customHeight="1">
      <c r="A24" s="189"/>
      <c r="B24" s="190"/>
      <c r="C24" s="191"/>
      <c r="D24" s="191"/>
      <c r="E24" s="192"/>
      <c r="F24" s="192"/>
      <c r="G24" s="193"/>
    </row>
    <row r="25" spans="1:7" ht="15" customHeight="1">
      <c r="A25" s="189"/>
      <c r="B25" s="190"/>
      <c r="C25" s="191"/>
      <c r="D25" s="191"/>
      <c r="E25" s="192"/>
      <c r="F25" s="192"/>
      <c r="G25" s="193"/>
    </row>
    <row r="26" spans="1:7" ht="15" customHeight="1">
      <c r="A26" s="189"/>
      <c r="B26" s="190"/>
      <c r="C26" s="191"/>
      <c r="D26" s="191"/>
      <c r="E26" s="192"/>
      <c r="F26" s="192"/>
      <c r="G26" s="193"/>
    </row>
    <row r="27" spans="1:7" ht="15" customHeight="1">
      <c r="A27" s="189"/>
      <c r="B27" s="190"/>
      <c r="C27" s="191"/>
      <c r="D27" s="191"/>
      <c r="E27" s="192"/>
      <c r="F27" s="192"/>
      <c r="G27" s="193"/>
    </row>
    <row r="28" spans="1:7" ht="15" customHeight="1">
      <c r="A28" s="189"/>
      <c r="B28" s="190"/>
      <c r="C28" s="191"/>
      <c r="D28" s="191"/>
      <c r="E28" s="192"/>
      <c r="F28" s="192"/>
      <c r="G28" s="193"/>
    </row>
    <row r="29" spans="1:7" ht="15" customHeight="1">
      <c r="A29" s="189"/>
      <c r="B29" s="190"/>
      <c r="C29" s="191"/>
      <c r="D29" s="191"/>
      <c r="E29" s="192"/>
      <c r="F29" s="192"/>
      <c r="G29" s="193"/>
    </row>
    <row r="30" spans="1:7" ht="15" customHeight="1">
      <c r="A30" s="189"/>
      <c r="B30" s="190"/>
      <c r="C30" s="191"/>
      <c r="D30" s="191"/>
      <c r="E30" s="192"/>
      <c r="F30" s="192"/>
      <c r="G30" s="193"/>
    </row>
    <row r="31" spans="1:7" ht="15" customHeight="1">
      <c r="A31" s="189"/>
      <c r="B31" s="190"/>
      <c r="C31" s="191"/>
      <c r="D31" s="191"/>
      <c r="E31" s="192"/>
      <c r="F31" s="192"/>
      <c r="G31" s="193"/>
    </row>
    <row r="32" spans="1:7" ht="15" customHeight="1">
      <c r="A32" s="189"/>
      <c r="B32" s="190"/>
      <c r="C32" s="191"/>
      <c r="D32" s="191"/>
      <c r="E32" s="192"/>
      <c r="F32" s="192"/>
      <c r="G32" s="193"/>
    </row>
    <row r="33" spans="1:7" ht="15" customHeight="1" thickBot="1">
      <c r="A33" s="194"/>
      <c r="B33" s="195"/>
      <c r="C33" s="196"/>
      <c r="D33" s="196"/>
      <c r="E33" s="196"/>
      <c r="F33" s="196"/>
      <c r="G33" s="173"/>
    </row>
    <row r="34" spans="1:8" s="176" customFormat="1" ht="45" customHeight="1" thickBot="1">
      <c r="A34" s="174" t="s">
        <v>294</v>
      </c>
      <c r="B34" s="175" t="s">
        <v>295</v>
      </c>
      <c r="C34" s="149" t="s">
        <v>579</v>
      </c>
      <c r="D34" s="149" t="s">
        <v>566</v>
      </c>
      <c r="E34" s="149" t="s">
        <v>589</v>
      </c>
      <c r="F34" s="149" t="s">
        <v>297</v>
      </c>
      <c r="G34" s="150" t="s">
        <v>475</v>
      </c>
      <c r="H34" s="147"/>
    </row>
    <row r="35" spans="1:7" ht="15" customHeight="1" thickBot="1">
      <c r="A35" s="197"/>
      <c r="B35" s="198"/>
      <c r="C35" s="199"/>
      <c r="D35" s="199"/>
      <c r="E35" s="199"/>
      <c r="F35" s="199"/>
      <c r="G35" s="152" t="s">
        <v>298</v>
      </c>
    </row>
    <row r="36" spans="1:7" ht="30" customHeight="1" thickBot="1">
      <c r="A36" s="153" t="s">
        <v>36</v>
      </c>
      <c r="B36" s="725" t="s">
        <v>310</v>
      </c>
      <c r="C36" s="726"/>
      <c r="D36" s="726"/>
      <c r="E36" s="726"/>
      <c r="F36" s="726"/>
      <c r="G36" s="727"/>
    </row>
    <row r="37" spans="1:8" s="204" customFormat="1" ht="37.5" customHeight="1">
      <c r="A37" s="180" t="s">
        <v>76</v>
      </c>
      <c r="B37" s="200" t="s">
        <v>311</v>
      </c>
      <c r="C37" s="201">
        <v>170576</v>
      </c>
      <c r="D37" s="201">
        <v>170576</v>
      </c>
      <c r="E37" s="201">
        <f>C37-F37</f>
        <v>55945</v>
      </c>
      <c r="F37" s="202">
        <v>114631</v>
      </c>
      <c r="G37" s="157" t="s">
        <v>312</v>
      </c>
      <c r="H37" s="203"/>
    </row>
    <row r="38" spans="1:8" ht="37.5" customHeight="1">
      <c r="A38" s="180" t="s">
        <v>90</v>
      </c>
      <c r="B38" s="205" t="s">
        <v>313</v>
      </c>
      <c r="C38" s="206">
        <v>72604</v>
      </c>
      <c r="D38" s="206">
        <v>72604</v>
      </c>
      <c r="E38" s="206">
        <v>0</v>
      </c>
      <c r="F38" s="44">
        <v>72604</v>
      </c>
      <c r="G38" s="207" t="s">
        <v>314</v>
      </c>
      <c r="H38" s="203"/>
    </row>
    <row r="39" spans="1:8" ht="24.75" customHeight="1">
      <c r="A39" s="180" t="s">
        <v>122</v>
      </c>
      <c r="B39" s="205" t="s">
        <v>315</v>
      </c>
      <c r="C39" s="206">
        <v>644370</v>
      </c>
      <c r="D39" s="206">
        <v>644370</v>
      </c>
      <c r="E39" s="206">
        <v>64437</v>
      </c>
      <c r="F39" s="44">
        <v>579933</v>
      </c>
      <c r="G39" s="207" t="s">
        <v>316</v>
      </c>
      <c r="H39" s="203"/>
    </row>
    <row r="40" spans="1:8" ht="15" customHeight="1">
      <c r="A40" s="269" t="s">
        <v>130</v>
      </c>
      <c r="B40" s="410" t="s">
        <v>480</v>
      </c>
      <c r="C40" s="208">
        <v>3000</v>
      </c>
      <c r="D40" s="208">
        <v>3000</v>
      </c>
      <c r="E40" s="208">
        <v>3000</v>
      </c>
      <c r="F40" s="209"/>
      <c r="G40" s="210" t="s">
        <v>476</v>
      </c>
      <c r="H40" s="211"/>
    </row>
    <row r="41" spans="1:7" ht="15" customHeight="1">
      <c r="A41" s="180" t="s">
        <v>132</v>
      </c>
      <c r="B41" s="212" t="s">
        <v>318</v>
      </c>
      <c r="C41" s="206">
        <v>1992</v>
      </c>
      <c r="D41" s="206">
        <v>1992</v>
      </c>
      <c r="E41" s="206">
        <v>1492</v>
      </c>
      <c r="F41" s="44">
        <v>500</v>
      </c>
      <c r="G41" s="207" t="s">
        <v>319</v>
      </c>
    </row>
    <row r="42" spans="1:8" ht="39.75" customHeight="1">
      <c r="A42" s="180" t="s">
        <v>133</v>
      </c>
      <c r="B42" s="213" t="s">
        <v>481</v>
      </c>
      <c r="C42" s="214">
        <v>488</v>
      </c>
      <c r="D42" s="214">
        <v>488</v>
      </c>
      <c r="E42" s="214">
        <v>488</v>
      </c>
      <c r="F42" s="215"/>
      <c r="G42" s="216" t="s">
        <v>476</v>
      </c>
      <c r="H42" s="211"/>
    </row>
    <row r="43" spans="1:8" ht="24.75" customHeight="1">
      <c r="A43" s="180" t="s">
        <v>135</v>
      </c>
      <c r="B43" s="213" t="s">
        <v>320</v>
      </c>
      <c r="C43" s="214">
        <v>26555</v>
      </c>
      <c r="D43" s="214">
        <v>26555</v>
      </c>
      <c r="E43" s="217">
        <v>5311</v>
      </c>
      <c r="F43" s="215">
        <f>C43-E43</f>
        <v>21244</v>
      </c>
      <c r="G43" s="216" t="s">
        <v>321</v>
      </c>
      <c r="H43" s="211"/>
    </row>
    <row r="44" spans="1:8" ht="15" customHeight="1">
      <c r="A44" s="180" t="s">
        <v>140</v>
      </c>
      <c r="B44" s="213" t="s">
        <v>322</v>
      </c>
      <c r="C44" s="214">
        <v>651870</v>
      </c>
      <c r="D44" s="214">
        <v>651870</v>
      </c>
      <c r="E44" s="214">
        <v>151662</v>
      </c>
      <c r="F44" s="215">
        <v>500208</v>
      </c>
      <c r="G44" s="216" t="s">
        <v>321</v>
      </c>
      <c r="H44" s="211"/>
    </row>
    <row r="45" spans="1:8" ht="24.75" customHeight="1">
      <c r="A45" s="180" t="s">
        <v>142</v>
      </c>
      <c r="B45" s="213" t="s">
        <v>323</v>
      </c>
      <c r="C45" s="214">
        <v>215000</v>
      </c>
      <c r="D45" s="214">
        <v>215000</v>
      </c>
      <c r="E45" s="214">
        <v>15000</v>
      </c>
      <c r="F45" s="215">
        <v>200000</v>
      </c>
      <c r="G45" s="216" t="s">
        <v>482</v>
      </c>
      <c r="H45" s="211"/>
    </row>
    <row r="46" spans="1:8" ht="24.75" customHeight="1">
      <c r="A46" s="180" t="s">
        <v>144</v>
      </c>
      <c r="B46" s="213" t="s">
        <v>324</v>
      </c>
      <c r="C46" s="214">
        <v>25000</v>
      </c>
      <c r="D46" s="214">
        <v>25000</v>
      </c>
      <c r="E46" s="214">
        <v>5000</v>
      </c>
      <c r="F46" s="215">
        <v>20000</v>
      </c>
      <c r="G46" s="216" t="s">
        <v>325</v>
      </c>
      <c r="H46" s="211"/>
    </row>
    <row r="47" spans="1:8" ht="49.5" customHeight="1">
      <c r="A47" s="180" t="s">
        <v>146</v>
      </c>
      <c r="B47" s="218" t="s">
        <v>327</v>
      </c>
      <c r="C47" s="214">
        <v>11418</v>
      </c>
      <c r="D47" s="214">
        <v>11418</v>
      </c>
      <c r="E47" s="214">
        <f>C47-F47</f>
        <v>571</v>
      </c>
      <c r="F47" s="215">
        <v>10847</v>
      </c>
      <c r="G47" s="216" t="s">
        <v>328</v>
      </c>
      <c r="H47" s="211"/>
    </row>
    <row r="48" spans="1:8" ht="25.5">
      <c r="A48" s="180" t="s">
        <v>149</v>
      </c>
      <c r="B48" s="218" t="s">
        <v>333</v>
      </c>
      <c r="C48" s="214">
        <v>2000</v>
      </c>
      <c r="D48" s="214">
        <v>2000</v>
      </c>
      <c r="E48" s="214">
        <v>2000</v>
      </c>
      <c r="F48" s="215"/>
      <c r="G48" s="216" t="s">
        <v>483</v>
      </c>
      <c r="H48" s="211"/>
    </row>
    <row r="49" spans="1:8" ht="38.25">
      <c r="A49" s="180" t="s">
        <v>326</v>
      </c>
      <c r="B49" s="218" t="s">
        <v>484</v>
      </c>
      <c r="C49" s="214">
        <v>713</v>
      </c>
      <c r="D49" s="214">
        <v>713</v>
      </c>
      <c r="E49" s="214">
        <v>713</v>
      </c>
      <c r="F49" s="215"/>
      <c r="G49" s="216" t="s">
        <v>476</v>
      </c>
      <c r="H49" s="211"/>
    </row>
    <row r="50" spans="1:8" ht="24.75" customHeight="1">
      <c r="A50" s="269" t="s">
        <v>329</v>
      </c>
      <c r="B50" s="634" t="s">
        <v>485</v>
      </c>
      <c r="C50" s="635">
        <v>15000</v>
      </c>
      <c r="D50" s="635">
        <v>15000</v>
      </c>
      <c r="E50" s="635">
        <v>15000</v>
      </c>
      <c r="F50" s="636"/>
      <c r="G50" s="216" t="s">
        <v>476</v>
      </c>
      <c r="H50" s="211"/>
    </row>
    <row r="51" spans="1:8" ht="24.75" customHeight="1">
      <c r="A51" s="269" t="s">
        <v>379</v>
      </c>
      <c r="B51" s="634" t="s">
        <v>535</v>
      </c>
      <c r="C51" s="635">
        <v>10000</v>
      </c>
      <c r="D51" s="635">
        <v>10000</v>
      </c>
      <c r="E51" s="635">
        <v>10000</v>
      </c>
      <c r="F51" s="636"/>
      <c r="G51" s="216" t="s">
        <v>476</v>
      </c>
      <c r="H51" s="211"/>
    </row>
    <row r="52" spans="1:8" ht="24.75" customHeight="1" thickBot="1">
      <c r="A52" s="637" t="s">
        <v>381</v>
      </c>
      <c r="B52" s="638" t="s">
        <v>580</v>
      </c>
      <c r="C52" s="639"/>
      <c r="D52" s="639">
        <v>8125</v>
      </c>
      <c r="E52" s="639">
        <v>2031</v>
      </c>
      <c r="F52" s="640">
        <v>6094</v>
      </c>
      <c r="G52" s="641" t="s">
        <v>581</v>
      </c>
      <c r="H52" s="211"/>
    </row>
    <row r="53" spans="1:8" s="224" customFormat="1" ht="19.5" customHeight="1" thickBot="1">
      <c r="A53" s="219"/>
      <c r="B53" s="220" t="s">
        <v>148</v>
      </c>
      <c r="C53" s="221">
        <f>SUM(C37:C51)</f>
        <v>1850586</v>
      </c>
      <c r="D53" s="221">
        <f>SUM(D37:D52)</f>
        <v>1858711</v>
      </c>
      <c r="E53" s="221">
        <f>SUM(E37:E52)</f>
        <v>332650</v>
      </c>
      <c r="F53" s="221">
        <f>SUM(F37:F51)</f>
        <v>1519967</v>
      </c>
      <c r="G53" s="222"/>
      <c r="H53" s="223"/>
    </row>
    <row r="54" spans="1:8" ht="16.5" customHeight="1">
      <c r="A54" s="189"/>
      <c r="B54" s="225"/>
      <c r="C54" s="226"/>
      <c r="D54" s="226"/>
      <c r="E54" s="226"/>
      <c r="F54" s="226"/>
      <c r="G54" s="193"/>
      <c r="H54" s="211"/>
    </row>
    <row r="55" spans="1:8" ht="12.75" customHeight="1">
      <c r="A55" s="189"/>
      <c r="B55" s="225"/>
      <c r="C55" s="192"/>
      <c r="D55" s="192"/>
      <c r="E55" s="192"/>
      <c r="G55" s="193"/>
      <c r="H55" s="211"/>
    </row>
    <row r="56" spans="6:8" ht="16.5">
      <c r="F56" s="192"/>
      <c r="G56" s="193"/>
      <c r="H56" s="211"/>
    </row>
    <row r="57" spans="2:8" s="227" customFormat="1" ht="17.25" customHeight="1">
      <c r="B57" s="228"/>
      <c r="C57" s="229"/>
      <c r="D57" s="229"/>
      <c r="E57" s="229"/>
      <c r="F57" s="229"/>
      <c r="G57" s="230"/>
      <c r="H57" s="223"/>
    </row>
    <row r="58" spans="3:8" s="228" customFormat="1" ht="16.5">
      <c r="C58" s="229"/>
      <c r="D58" s="229"/>
      <c r="E58" s="229"/>
      <c r="F58" s="231"/>
      <c r="G58" s="232"/>
      <c r="H58" s="233"/>
    </row>
    <row r="59" spans="6:8" s="234" customFormat="1" ht="15.75" customHeight="1">
      <c r="F59" s="235"/>
      <c r="G59" s="230"/>
      <c r="H59" s="147"/>
    </row>
    <row r="60" spans="3:8" s="236" customFormat="1" ht="15.75" customHeight="1">
      <c r="C60" s="237"/>
      <c r="D60" s="237"/>
      <c r="E60" s="237"/>
      <c r="F60" s="237"/>
      <c r="G60" s="238"/>
      <c r="H60" s="239"/>
    </row>
    <row r="61" spans="6:7" ht="15" customHeight="1">
      <c r="F61" s="196"/>
      <c r="G61" s="173"/>
    </row>
    <row r="62" ht="16.5">
      <c r="H62" s="211"/>
    </row>
    <row r="63" spans="6:8" ht="16.5">
      <c r="F63" s="26"/>
      <c r="H63" s="211"/>
    </row>
    <row r="64" ht="16.5">
      <c r="F64" s="26"/>
    </row>
    <row r="65" ht="15" customHeight="1">
      <c r="F65" s="26"/>
    </row>
    <row r="66" ht="15" customHeight="1"/>
    <row r="67" ht="15" customHeight="1">
      <c r="F67" s="26"/>
    </row>
    <row r="68" ht="15" customHeight="1"/>
    <row r="69" spans="3:4" ht="15" customHeight="1">
      <c r="C69" s="26"/>
      <c r="D69" s="26"/>
    </row>
    <row r="70" ht="15" customHeight="1"/>
    <row r="71" spans="3:4" ht="30" customHeight="1">
      <c r="C71" s="26"/>
      <c r="D71" s="26"/>
    </row>
    <row r="72" ht="15" customHeight="1">
      <c r="F72" s="26"/>
    </row>
    <row r="73" ht="15" customHeight="1">
      <c r="F73" s="26"/>
    </row>
    <row r="74" spans="3:6" ht="15" customHeight="1">
      <c r="C74" s="26"/>
      <c r="D74" s="26"/>
      <c r="F74" s="241"/>
    </row>
    <row r="75" ht="15" customHeight="1"/>
    <row r="76" ht="15.75" customHeight="1"/>
    <row r="77" spans="3:4" ht="15" customHeight="1">
      <c r="C77" s="26"/>
      <c r="D77" s="26"/>
    </row>
    <row r="78" ht="15" customHeight="1"/>
    <row r="79" ht="15" customHeight="1"/>
    <row r="80" ht="15" customHeight="1"/>
    <row r="81" ht="30" customHeight="1"/>
    <row r="82" ht="15" customHeight="1"/>
    <row r="83" ht="15" customHeight="1"/>
    <row r="84" ht="15" customHeight="1"/>
    <row r="85" ht="40.5" customHeight="1"/>
    <row r="86" ht="15" customHeight="1"/>
    <row r="87" ht="41.2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21" customHeight="1"/>
    <row r="95" ht="15" customHeight="1"/>
    <row r="96" ht="13.5" customHeight="1"/>
    <row r="97" ht="12.75" customHeight="1"/>
    <row r="98" ht="15.75" customHeight="1"/>
    <row r="99" ht="40.5" customHeight="1"/>
    <row r="100" ht="15" customHeight="1"/>
    <row r="101" ht="41.2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30" customHeight="1"/>
    <row r="118" ht="30" customHeight="1"/>
    <row r="119" ht="30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mergeCells count="4">
    <mergeCell ref="B36:G36"/>
    <mergeCell ref="H4:J4"/>
    <mergeCell ref="B3:G3"/>
    <mergeCell ref="B19:G19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headerFooter alignWithMargins="0">
    <oddHeader>&amp;C&amp;"Arial,Félkövér"6.sz. melléklet a 18/2011.(IV.1.) sz. rendelethez Marcali Városi Önkormányzat Polgármesteri Hivatal 2011. évi beruházási kiadás előirányzatai
         EFt</oddHeader>
  </headerFooter>
  <rowBreaks count="2" manualBreakCount="2">
    <brk id="54" max="255" man="1"/>
    <brk id="7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K30"/>
  <sheetViews>
    <sheetView zoomScale="120" zoomScaleNormal="120" zoomScalePageLayoutView="0" workbookViewId="0" topLeftCell="A1">
      <selection activeCell="E1" sqref="E1"/>
    </sheetView>
  </sheetViews>
  <sheetFormatPr defaultColWidth="9.140625" defaultRowHeight="12.75"/>
  <cols>
    <col min="1" max="1" width="4.7109375" style="0" customWidth="1"/>
    <col min="2" max="2" width="35.7109375" style="0" customWidth="1"/>
    <col min="3" max="3" width="11.28125" style="0" customWidth="1"/>
    <col min="4" max="4" width="9.421875" style="0" customWidth="1"/>
    <col min="5" max="5" width="10.57421875" style="0" customWidth="1"/>
    <col min="6" max="6" width="10.140625" style="0" customWidth="1"/>
    <col min="7" max="7" width="12.57421875" style="0" customWidth="1"/>
    <col min="8" max="8" width="0.42578125" style="147" customWidth="1"/>
    <col min="9" max="11" width="9.140625" style="0" hidden="1" customWidth="1"/>
  </cols>
  <sheetData>
    <row r="1" spans="1:8" s="176" customFormat="1" ht="57" customHeight="1" thickBot="1">
      <c r="A1" s="174" t="s">
        <v>294</v>
      </c>
      <c r="B1" s="175" t="s">
        <v>295</v>
      </c>
      <c r="C1" s="149" t="s">
        <v>568</v>
      </c>
      <c r="D1" s="149" t="s">
        <v>588</v>
      </c>
      <c r="E1" s="149" t="s">
        <v>308</v>
      </c>
      <c r="F1" s="149" t="s">
        <v>297</v>
      </c>
      <c r="G1" s="150" t="s">
        <v>475</v>
      </c>
      <c r="H1" s="147"/>
    </row>
    <row r="2" spans="1:7" ht="15" customHeight="1" thickBot="1">
      <c r="A2" s="242"/>
      <c r="B2" s="243"/>
      <c r="C2" s="243"/>
      <c r="D2" s="243"/>
      <c r="E2" s="243"/>
      <c r="F2" s="243"/>
      <c r="G2" s="152" t="s">
        <v>298</v>
      </c>
    </row>
    <row r="3" spans="1:7" ht="30" customHeight="1" thickBot="1">
      <c r="A3" s="153" t="s">
        <v>330</v>
      </c>
      <c r="B3" s="735" t="s">
        <v>331</v>
      </c>
      <c r="C3" s="735"/>
      <c r="D3" s="735"/>
      <c r="E3" s="735"/>
      <c r="F3" s="735"/>
      <c r="G3" s="736"/>
    </row>
    <row r="4" spans="1:7" ht="24.75" customHeight="1">
      <c r="A4" s="244" t="s">
        <v>76</v>
      </c>
      <c r="B4" s="218" t="s">
        <v>332</v>
      </c>
      <c r="C4" s="245">
        <v>13980</v>
      </c>
      <c r="D4" s="245">
        <v>13980</v>
      </c>
      <c r="E4" s="245">
        <f>C4-F4</f>
        <v>6990</v>
      </c>
      <c r="F4" s="245">
        <v>6990</v>
      </c>
      <c r="G4" s="737" t="s">
        <v>486</v>
      </c>
    </row>
    <row r="5" spans="1:7" ht="24.75" customHeight="1">
      <c r="A5" s="244" t="s">
        <v>90</v>
      </c>
      <c r="B5" s="218" t="s">
        <v>487</v>
      </c>
      <c r="C5" s="245">
        <v>17500</v>
      </c>
      <c r="D5" s="245">
        <v>17500</v>
      </c>
      <c r="E5" s="245">
        <f>C5-F5</f>
        <v>8750</v>
      </c>
      <c r="F5" s="245">
        <v>8750</v>
      </c>
      <c r="G5" s="738"/>
    </row>
    <row r="6" spans="1:11" ht="15" customHeight="1">
      <c r="A6" s="244" t="s">
        <v>122</v>
      </c>
      <c r="B6" s="246" t="s">
        <v>334</v>
      </c>
      <c r="C6" s="247">
        <v>30000</v>
      </c>
      <c r="D6" s="247">
        <v>30000</v>
      </c>
      <c r="E6" s="247">
        <v>6000</v>
      </c>
      <c r="F6" s="248">
        <v>24000</v>
      </c>
      <c r="G6" s="249" t="s">
        <v>325</v>
      </c>
      <c r="H6" s="733"/>
      <c r="I6" s="734"/>
      <c r="J6" s="734"/>
      <c r="K6" s="734"/>
    </row>
    <row r="7" spans="1:11" ht="38.25">
      <c r="A7" s="244" t="s">
        <v>130</v>
      </c>
      <c r="B7" s="246" t="s">
        <v>488</v>
      </c>
      <c r="C7" s="247">
        <v>480</v>
      </c>
      <c r="D7" s="247">
        <v>480</v>
      </c>
      <c r="E7" s="247">
        <v>480</v>
      </c>
      <c r="F7" s="248"/>
      <c r="G7" s="411" t="s">
        <v>489</v>
      </c>
      <c r="H7" s="251"/>
      <c r="I7" s="250"/>
      <c r="J7" s="250"/>
      <c r="K7" s="250"/>
    </row>
    <row r="8" spans="1:11" ht="24.75" customHeight="1">
      <c r="A8" s="244" t="s">
        <v>132</v>
      </c>
      <c r="B8" s="246" t="s">
        <v>490</v>
      </c>
      <c r="C8" s="247">
        <v>741</v>
      </c>
      <c r="D8" s="247">
        <v>741</v>
      </c>
      <c r="E8" s="247">
        <v>741</v>
      </c>
      <c r="F8" s="248"/>
      <c r="G8" s="411" t="s">
        <v>489</v>
      </c>
      <c r="H8" s="251"/>
      <c r="I8" s="250"/>
      <c r="J8" s="250"/>
      <c r="K8" s="250"/>
    </row>
    <row r="9" spans="1:7" ht="25.5">
      <c r="A9" s="244" t="s">
        <v>133</v>
      </c>
      <c r="B9" s="246" t="s">
        <v>491</v>
      </c>
      <c r="C9" s="247">
        <v>24579</v>
      </c>
      <c r="D9" s="247">
        <v>24579</v>
      </c>
      <c r="E9" s="247">
        <f>C9-F9</f>
        <v>18579</v>
      </c>
      <c r="F9" s="184">
        <v>6000</v>
      </c>
      <c r="G9" s="252" t="s">
        <v>335</v>
      </c>
    </row>
    <row r="10" spans="1:7" ht="26.25" thickBot="1">
      <c r="A10" s="496" t="s">
        <v>135</v>
      </c>
      <c r="B10" s="497" t="s">
        <v>517</v>
      </c>
      <c r="C10" s="498">
        <v>43719</v>
      </c>
      <c r="D10" s="498">
        <v>43719</v>
      </c>
      <c r="E10" s="498">
        <v>43719</v>
      </c>
      <c r="F10" s="424"/>
      <c r="G10" s="152" t="s">
        <v>489</v>
      </c>
    </row>
    <row r="11" spans="1:10" s="257" customFormat="1" ht="19.5" customHeight="1" thickBot="1">
      <c r="A11" s="253"/>
      <c r="B11" s="220" t="s">
        <v>148</v>
      </c>
      <c r="C11" s="221">
        <f>SUM(C4:C10)</f>
        <v>130999</v>
      </c>
      <c r="D11" s="221">
        <f>SUM(D4:D10)</f>
        <v>130999</v>
      </c>
      <c r="E11" s="254">
        <f>SUM(E4:E10)</f>
        <v>85259</v>
      </c>
      <c r="F11" s="254">
        <f>SUM(F4:F10)</f>
        <v>45740</v>
      </c>
      <c r="G11" s="255"/>
      <c r="H11" s="256"/>
      <c r="J11" s="258"/>
    </row>
    <row r="12" spans="1:10" ht="16.5">
      <c r="A12" s="189"/>
      <c r="J12" s="258"/>
    </row>
    <row r="13" spans="1:10" ht="16.5">
      <c r="A13" s="189"/>
      <c r="C13" s="241"/>
      <c r="D13" s="241"/>
      <c r="J13" s="258"/>
    </row>
    <row r="15" spans="1:10" ht="16.5">
      <c r="A15" s="189"/>
      <c r="B15" s="225"/>
      <c r="C15" s="226"/>
      <c r="D15" s="226"/>
      <c r="E15" s="226"/>
      <c r="F15" s="226"/>
      <c r="G15" s="259"/>
      <c r="J15" s="258"/>
    </row>
    <row r="16" spans="1:7" ht="15" customHeight="1">
      <c r="A16" s="189"/>
      <c r="B16" s="260"/>
      <c r="C16" s="261"/>
      <c r="D16" s="261"/>
      <c r="E16" s="261"/>
      <c r="F16" s="261"/>
      <c r="G16" s="259"/>
    </row>
    <row r="17" spans="1:7" ht="15" customHeight="1">
      <c r="A17" s="189"/>
      <c r="C17" s="261"/>
      <c r="D17" s="261"/>
      <c r="E17" s="261"/>
      <c r="F17" s="26"/>
      <c r="G17" s="259"/>
    </row>
    <row r="18" spans="1:7" ht="16.5">
      <c r="A18" s="189"/>
      <c r="B18" s="260"/>
      <c r="C18" s="261"/>
      <c r="D18" s="261"/>
      <c r="E18" s="261"/>
      <c r="F18" s="261"/>
      <c r="G18" s="259"/>
    </row>
    <row r="19" spans="1:7" ht="16.5">
      <c r="A19" s="189"/>
      <c r="B19" s="108"/>
      <c r="C19" s="108"/>
      <c r="D19" s="108"/>
      <c r="E19" s="108"/>
      <c r="F19" s="108"/>
      <c r="G19" s="262"/>
    </row>
    <row r="20" spans="1:7" ht="16.5">
      <c r="A20" s="189"/>
      <c r="B20" s="263"/>
      <c r="E20" s="108"/>
      <c r="F20" s="264"/>
      <c r="G20" s="108"/>
    </row>
    <row r="21" spans="1:7" ht="16.5">
      <c r="A21" s="189"/>
      <c r="B21" s="108"/>
      <c r="C21" s="263"/>
      <c r="D21" s="263"/>
      <c r="E21" s="108"/>
      <c r="F21" s="265"/>
      <c r="G21" s="108"/>
    </row>
    <row r="22" spans="1:7" ht="16.5">
      <c r="A22" s="189"/>
      <c r="B22" s="260"/>
      <c r="C22" s="266"/>
      <c r="D22" s="266"/>
      <c r="E22" s="261"/>
      <c r="F22" s="261"/>
      <c r="G22" s="261"/>
    </row>
    <row r="23" spans="1:7" ht="16.5">
      <c r="A23" s="189"/>
      <c r="B23" s="108"/>
      <c r="C23" s="108"/>
      <c r="D23" s="108"/>
      <c r="E23" s="108"/>
      <c r="F23" s="108"/>
      <c r="G23" s="108"/>
    </row>
    <row r="24" spans="1:7" ht="16.5">
      <c r="A24" s="189"/>
      <c r="B24" s="260"/>
      <c r="C24" s="261"/>
      <c r="D24" s="261"/>
      <c r="E24" s="261"/>
      <c r="F24" s="261"/>
      <c r="G24" s="259"/>
    </row>
    <row r="25" spans="1:7" ht="16.5">
      <c r="A25" s="189"/>
      <c r="B25" s="260"/>
      <c r="C25" s="261"/>
      <c r="D25" s="261"/>
      <c r="E25" s="261"/>
      <c r="F25" s="261"/>
      <c r="G25" s="259"/>
    </row>
    <row r="26" spans="1:7" ht="16.5">
      <c r="A26" s="189"/>
      <c r="B26" s="263"/>
      <c r="C26" s="262"/>
      <c r="D26" s="262"/>
      <c r="E26" s="262"/>
      <c r="F26" s="262"/>
      <c r="G26" s="108"/>
    </row>
    <row r="27" spans="1:7" ht="16.5">
      <c r="A27" s="267"/>
      <c r="B27" s="108"/>
      <c r="C27" s="262"/>
      <c r="D27" s="262"/>
      <c r="E27" s="262"/>
      <c r="F27" s="262"/>
      <c r="G27" s="108"/>
    </row>
    <row r="28" spans="2:5" ht="15" customHeight="1">
      <c r="B28" s="268"/>
      <c r="E28" s="241"/>
    </row>
    <row r="29" ht="12" customHeight="1"/>
    <row r="30" spans="5:7" ht="16.5">
      <c r="E30" s="241"/>
      <c r="G30" s="241"/>
    </row>
  </sheetData>
  <sheetProtection/>
  <mergeCells count="3">
    <mergeCell ref="H6:K6"/>
    <mergeCell ref="B3:G3"/>
    <mergeCell ref="G4:G5"/>
  </mergeCells>
  <printOptions/>
  <pageMargins left="0.54" right="0.46" top="1" bottom="1" header="0.5" footer="0.5"/>
  <pageSetup horizontalDpi="600" verticalDpi="600" orientation="portrait" paperSize="9" r:id="rId1"/>
  <headerFooter alignWithMargins="0">
    <oddHeader>&amp;C&amp;"Arial,Félkövér"7/a.sz. melléklet 18/2011.(IV.1.) sz. rendelethez Marcali Városi Önkormányzat 2011. évi felújíási kiadás előirányzatai
         EFt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D24" sqref="D24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23.57421875" style="0" customWidth="1"/>
    <col min="4" max="4" width="19.28125" style="529" customWidth="1"/>
    <col min="5" max="5" width="8.8515625" style="108" customWidth="1"/>
  </cols>
  <sheetData>
    <row r="1" spans="1:4" ht="15" thickBot="1">
      <c r="A1" s="174" t="s">
        <v>294</v>
      </c>
      <c r="B1" s="175" t="s">
        <v>295</v>
      </c>
      <c r="C1" s="149" t="s">
        <v>536</v>
      </c>
      <c r="D1" s="149" t="s">
        <v>537</v>
      </c>
    </row>
    <row r="2" spans="1:4" ht="19.5" thickBot="1">
      <c r="A2" s="242"/>
      <c r="B2" s="243"/>
      <c r="C2" s="243"/>
      <c r="D2" s="243"/>
    </row>
    <row r="3" spans="1:4" ht="19.5" thickBot="1">
      <c r="A3" s="153"/>
      <c r="B3" s="735" t="s">
        <v>538</v>
      </c>
      <c r="C3" s="735"/>
      <c r="D3" s="735"/>
    </row>
    <row r="4" spans="1:4" ht="39" customHeight="1">
      <c r="A4" s="244" t="s">
        <v>76</v>
      </c>
      <c r="B4" s="218" t="s">
        <v>539</v>
      </c>
      <c r="C4" s="245" t="s">
        <v>540</v>
      </c>
      <c r="D4" s="245">
        <v>7200</v>
      </c>
    </row>
    <row r="5" spans="1:4" ht="25.5">
      <c r="A5" s="244" t="s">
        <v>90</v>
      </c>
      <c r="B5" s="218" t="s">
        <v>541</v>
      </c>
      <c r="C5" s="245" t="s">
        <v>542</v>
      </c>
      <c r="D5" s="245">
        <v>12900</v>
      </c>
    </row>
    <row r="6" spans="1:4" ht="63.75">
      <c r="A6" s="244" t="s">
        <v>122</v>
      </c>
      <c r="B6" s="246" t="s">
        <v>543</v>
      </c>
      <c r="C6" s="247" t="s">
        <v>544</v>
      </c>
      <c r="D6" s="247">
        <v>12450</v>
      </c>
    </row>
    <row r="7" spans="1:4" ht="38.25">
      <c r="A7" s="244" t="s">
        <v>130</v>
      </c>
      <c r="B7" s="246" t="s">
        <v>545</v>
      </c>
      <c r="C7" s="247"/>
      <c r="D7" s="247">
        <v>40</v>
      </c>
    </row>
    <row r="8" spans="1:4" ht="63.75">
      <c r="A8" s="244" t="s">
        <v>132</v>
      </c>
      <c r="B8" s="246" t="s">
        <v>546</v>
      </c>
      <c r="C8" s="247" t="s">
        <v>547</v>
      </c>
      <c r="D8" s="247">
        <v>1350</v>
      </c>
    </row>
    <row r="9" spans="1:4" ht="76.5">
      <c r="A9" s="244" t="s">
        <v>133</v>
      </c>
      <c r="B9" s="246" t="s">
        <v>548</v>
      </c>
      <c r="C9" s="247" t="s">
        <v>549</v>
      </c>
      <c r="D9" s="247">
        <v>1094</v>
      </c>
    </row>
    <row r="10" spans="1:4" ht="25.5">
      <c r="A10" s="521" t="s">
        <v>135</v>
      </c>
      <c r="B10" s="522" t="s">
        <v>550</v>
      </c>
      <c r="C10" s="523" t="s">
        <v>551</v>
      </c>
      <c r="D10" s="523">
        <v>1980</v>
      </c>
    </row>
    <row r="11" spans="1:4" ht="38.25">
      <c r="A11" s="521" t="s">
        <v>140</v>
      </c>
      <c r="B11" s="522" t="s">
        <v>552</v>
      </c>
      <c r="C11" s="523" t="s">
        <v>553</v>
      </c>
      <c r="D11" s="523">
        <v>2200</v>
      </c>
    </row>
    <row r="12" spans="1:4" ht="38.25">
      <c r="A12" s="521" t="s">
        <v>142</v>
      </c>
      <c r="B12" s="522" t="s">
        <v>554</v>
      </c>
      <c r="C12" s="523" t="s">
        <v>555</v>
      </c>
      <c r="D12" s="523">
        <v>2400</v>
      </c>
    </row>
    <row r="13" spans="1:4" ht="38.25">
      <c r="A13" s="521" t="s">
        <v>144</v>
      </c>
      <c r="B13" s="522" t="s">
        <v>556</v>
      </c>
      <c r="C13" s="523" t="s">
        <v>557</v>
      </c>
      <c r="D13" s="523">
        <v>1250</v>
      </c>
    </row>
    <row r="14" spans="1:5" s="525" customFormat="1" ht="51">
      <c r="A14" s="244" t="s">
        <v>146</v>
      </c>
      <c r="B14" s="200" t="s">
        <v>558</v>
      </c>
      <c r="C14" s="524" t="s">
        <v>559</v>
      </c>
      <c r="D14" s="524">
        <v>1400</v>
      </c>
      <c r="E14" s="108"/>
    </row>
    <row r="15" spans="1:5" s="526" customFormat="1" ht="76.5">
      <c r="A15" s="521" t="s">
        <v>149</v>
      </c>
      <c r="B15" s="522" t="s">
        <v>560</v>
      </c>
      <c r="C15" s="523"/>
      <c r="D15" s="523">
        <v>3500</v>
      </c>
      <c r="E15" s="108"/>
    </row>
    <row r="16" spans="1:5" s="526" customFormat="1" ht="38.25">
      <c r="A16" s="521" t="s">
        <v>326</v>
      </c>
      <c r="B16" s="522" t="s">
        <v>561</v>
      </c>
      <c r="C16" s="523"/>
      <c r="D16" s="523">
        <v>100</v>
      </c>
      <c r="E16" s="108"/>
    </row>
    <row r="17" spans="1:5" s="526" customFormat="1" ht="63.75">
      <c r="A17" s="521" t="s">
        <v>329</v>
      </c>
      <c r="B17" s="522" t="s">
        <v>562</v>
      </c>
      <c r="C17" s="523"/>
      <c r="D17" s="523">
        <v>1875</v>
      </c>
      <c r="E17" s="108"/>
    </row>
    <row r="18" spans="1:4" ht="26.25" thickBot="1">
      <c r="A18" s="521" t="s">
        <v>379</v>
      </c>
      <c r="B18" s="497" t="s">
        <v>563</v>
      </c>
      <c r="C18" s="498" t="s">
        <v>564</v>
      </c>
      <c r="D18" s="498">
        <v>2610</v>
      </c>
    </row>
    <row r="19" spans="1:6" ht="16.5" thickBot="1">
      <c r="A19" s="527"/>
      <c r="B19" s="220" t="s">
        <v>148</v>
      </c>
      <c r="C19" s="221"/>
      <c r="D19" s="528">
        <v>52349</v>
      </c>
      <c r="F19" s="241"/>
    </row>
    <row r="20" spans="1:4" ht="12.75">
      <c r="A20" s="189"/>
      <c r="D20" s="108"/>
    </row>
    <row r="21" spans="1:4" ht="12.75">
      <c r="A21" s="189"/>
      <c r="C21" s="241"/>
      <c r="D21" s="108"/>
    </row>
    <row r="22" ht="12.75">
      <c r="D22" s="108"/>
    </row>
    <row r="23" spans="1:4" ht="12.75">
      <c r="A23" s="189"/>
      <c r="B23" s="225"/>
      <c r="C23" s="226"/>
      <c r="D23" s="226"/>
    </row>
    <row r="24" spans="1:4" ht="12.75">
      <c r="A24" s="189"/>
      <c r="B24" s="260"/>
      <c r="C24" s="261"/>
      <c r="D24" s="261"/>
    </row>
    <row r="25" spans="1:4" ht="12.75">
      <c r="A25" s="189"/>
      <c r="C25" s="261"/>
      <c r="D25" s="261"/>
    </row>
    <row r="26" spans="1:4" ht="12.75">
      <c r="A26" s="189"/>
      <c r="B26" s="260"/>
      <c r="C26" s="261"/>
      <c r="D26" s="261"/>
    </row>
    <row r="27" spans="1:4" ht="12.75">
      <c r="A27" s="189"/>
      <c r="B27" s="108"/>
      <c r="C27" s="108"/>
      <c r="D27" s="108"/>
    </row>
    <row r="28" spans="1:4" ht="12.75">
      <c r="A28" s="189"/>
      <c r="B28" s="263"/>
      <c r="D28" s="108"/>
    </row>
    <row r="29" spans="1:4" ht="12.75">
      <c r="A29" s="189"/>
      <c r="B29" s="108"/>
      <c r="C29" s="263"/>
      <c r="D29" s="108"/>
    </row>
    <row r="30" spans="1:4" ht="12.75">
      <c r="A30" s="189"/>
      <c r="B30" s="260"/>
      <c r="C30" s="266"/>
      <c r="D30" s="261"/>
    </row>
    <row r="31" spans="1:4" ht="12.75">
      <c r="A31" s="189"/>
      <c r="B31" s="108"/>
      <c r="C31" s="108"/>
      <c r="D31" s="108"/>
    </row>
    <row r="32" spans="1:4" ht="12.75">
      <c r="A32" s="189"/>
      <c r="B32" s="260"/>
      <c r="C32" s="261"/>
      <c r="D32" s="261"/>
    </row>
    <row r="33" spans="1:4" ht="12.75">
      <c r="A33" s="189"/>
      <c r="B33" s="260"/>
      <c r="C33" s="261"/>
      <c r="D33" s="261"/>
    </row>
    <row r="34" spans="1:4" ht="12.75">
      <c r="A34" s="189"/>
      <c r="B34" s="263"/>
      <c r="C34" s="262"/>
      <c r="D34" s="262"/>
    </row>
    <row r="35" spans="1:4" ht="12.75">
      <c r="A35" s="267"/>
      <c r="B35" s="108"/>
      <c r="C35" s="262"/>
      <c r="D35" s="262"/>
    </row>
    <row r="36" spans="2:4" ht="12.75">
      <c r="B36" s="268"/>
      <c r="D36" s="262"/>
    </row>
    <row r="37" ht="12.75">
      <c r="D37" s="108"/>
    </row>
    <row r="38" ht="12.75">
      <c r="D38" s="262"/>
    </row>
    <row r="39" ht="12.75">
      <c r="D39" s="108"/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&amp;C&amp;"Arial,Félkövér"7/b melléklet 18/2011.(IV.1.) sz rendelethez Marcali Városi Önkormányzat 2011. évi plusz felújítási kiadásairól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Pappne</dc:creator>
  <cp:keywords/>
  <dc:description/>
  <cp:lastModifiedBy>BaloghT</cp:lastModifiedBy>
  <cp:lastPrinted>2011-04-01T10:30:38Z</cp:lastPrinted>
  <dcterms:created xsi:type="dcterms:W3CDTF">2011-02-07T10:27:18Z</dcterms:created>
  <dcterms:modified xsi:type="dcterms:W3CDTF">2011-07-27T12:59:49Z</dcterms:modified>
  <cp:category/>
  <cp:version/>
  <cp:contentType/>
  <cp:contentStatus/>
</cp:coreProperties>
</file>