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3" activeTab="0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.a sz mell részb.ön." sheetId="6" r:id="rId6"/>
    <sheet name="3sz melléklet polghiv" sheetId="7" r:id="rId7"/>
    <sheet name="4. számú melléklet" sheetId="8" r:id="rId8"/>
    <sheet name="5.sz melléklet felújítás" sheetId="9" r:id="rId9"/>
    <sheet name="6. sz. melléklet létszám" sheetId="10" r:id="rId10"/>
    <sheet name="9.sz. melléklet ált. és céltar" sheetId="11" r:id="rId11"/>
    <sheet name="10.sz.melléklet többéves kih." sheetId="12" r:id="rId12"/>
    <sheet name="11.sz melléklet kisebbség" sheetId="13" r:id="rId13"/>
    <sheet name="12. sz.melléklet ütemterv" sheetId="14" r:id="rId14"/>
    <sheet name=" 13.sz. melléklet mérleg" sheetId="15" r:id="rId15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melléklet'!$A$1:$K$183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<sst xmlns="http://schemas.openxmlformats.org/spreadsheetml/2006/main" count="1025" uniqueCount="595">
  <si>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</si>
  <si>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</si>
  <si>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</si>
  <si>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</si>
  <si>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</si>
  <si>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</si>
  <si>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</si>
  <si>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</si>
  <si>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</si>
  <si>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</si>
  <si>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</si>
  <si>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</si>
  <si>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</si>
  <si>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</si>
  <si>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</si>
  <si>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</si>
  <si>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</si>
  <si>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</si>
  <si>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</si>
  <si>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</si>
  <si>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</si>
  <si>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</si>
  <si>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</si>
  <si>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</si>
  <si>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</si>
  <si>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</si>
  <si>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</si>
  <si>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</si>
  <si>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</si>
  <si>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</si>
  <si>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</si>
  <si>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</si>
  <si>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</si>
  <si>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</si>
  <si>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</si>
  <si>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</si>
  <si>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</si>
  <si>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</si>
  <si>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</si>
  <si>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</si>
  <si>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</si>
  <si>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</si>
  <si>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</si>
  <si>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</si>
  <si>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</si>
  <si>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</si>
  <si>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</si>
  <si>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</si>
  <si>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</si>
  <si>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</si>
  <si>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</si>
  <si>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</si>
  <si>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</si>
  <si>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</si>
  <si>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</si>
  <si>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</si>
  <si>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</si>
  <si>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</si>
  <si>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</si>
  <si>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</si>
  <si>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</si>
  <si>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</si>
  <si>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</si>
  <si>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</si>
  <si>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</si>
  <si>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</si>
  <si>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</si>
  <si>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</si>
  <si>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</si>
  <si>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</si>
  <si>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</si>
  <si>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</si>
  <si>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</si>
  <si>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</si>
  <si>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</si>
  <si>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</si>
  <si>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</si>
  <si>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</si>
  <si>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</si>
  <si>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</si>
  <si>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</si>
  <si>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</si>
  <si>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</si>
  <si>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</si>
  <si>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</si>
  <si>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</si>
  <si>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</si>
  <si>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</si>
  <si>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</si>
  <si>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</si>
  <si>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</si>
  <si>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</si>
  <si>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</si>
  <si>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</si>
  <si>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</si>
  <si>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</si>
  <si>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</si>
  <si>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</si>
  <si>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</si>
  <si>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</si>
  <si>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</si>
  <si>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</si>
  <si>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</si>
  <si>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</si>
  <si>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</si>
  <si>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</si>
  <si>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</si>
  <si>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</si>
  <si>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</si>
  <si>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</si>
  <si>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</si>
  <si>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</si>
  <si>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</si>
  <si>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</si>
  <si>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</si>
  <si>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</si>
  <si>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</si>
  <si>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</si>
  <si>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</si>
  <si>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</si>
  <si>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</si>
  <si>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</si>
  <si>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</si>
  <si>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</si>
  <si>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</si>
  <si>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</si>
  <si>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</si>
  <si>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</si>
  <si>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</si>
  <si>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</si>
  <si>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</si>
  <si>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</si>
  <si>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</si>
  <si>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</si>
  <si>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</si>
  <si>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</si>
  <si>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</si>
  <si>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</si>
  <si>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</si>
  <si>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</si>
  <si>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</si>
  <si>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</si>
  <si>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</si>
  <si>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</si>
  <si>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</si>
  <si>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</si>
  <si>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</si>
  <si>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</si>
  <si>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</si>
  <si>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</si>
  <si>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</si>
  <si>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</si>
  <si>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</si>
  <si>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</si>
  <si>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</si>
  <si>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</si>
  <si>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</si>
  <si>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</si>
  <si>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</si>
  <si>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</si>
  <si>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</si>
  <si>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</si>
  <si>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</si>
  <si>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</si>
  <si>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</si>
  <si>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</si>
  <si>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</si>
  <si>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</si>
  <si>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</si>
  <si>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</si>
  <si>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</si>
  <si>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</si>
  <si>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</si>
  <si>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</si>
  <si>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</si>
  <si>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</si>
  <si>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</si>
  <si>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</si>
  <si>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</si>
  <si>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</si>
  <si>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</si>
  <si>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</si>
  <si>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</si>
  <si>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</si>
  <si>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</si>
  <si>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</si>
  <si>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</si>
  <si>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</si>
  <si>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</si>
  <si>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</si>
  <si>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</si>
  <si>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</si>
  <si>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</si>
  <si>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</si>
  <si>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</si>
  <si>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</si>
  <si>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</si>
  <si>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</si>
  <si>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</si>
  <si>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</si>
  <si>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</si>
  <si>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</si>
  <si>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</si>
  <si>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</si>
  <si>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</si>
  <si>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</si>
  <si>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</si>
  <si>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</si>
  <si>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</si>
  <si>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</si>
  <si>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</si>
  <si>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</si>
  <si>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</si>
  <si>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</si>
  <si>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</si>
  <si>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</si>
  <si>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</si>
  <si>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</si>
  <si>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</si>
  <si>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</si>
  <si>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</si>
  <si>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</si>
  <si>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</si>
  <si>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>Dél-Balatoni szennyvízelv.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</si>
  <si>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</si>
  <si>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</si>
  <si>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</si>
  <si>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</si>
  <si>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</si>
  <si>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</si>
  <si>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</si>
  <si>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Rövid lejáratú hitel + Önhiki előleg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</si>
  <si>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</si>
  <si>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</si>
  <si>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</si>
  <si>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</si>
  <si>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</si>
  <si>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</si>
  <si>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</si>
  <si>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</si>
  <si>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</si>
  <si>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</si>
  <si>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</si>
  <si>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</si>
  <si>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</si>
  <si>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</si>
  <si>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</si>
  <si>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</si>
  <si>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</si>
  <si>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</si>
  <si>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</si>
  <si>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</si>
  <si>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</si>
  <si>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</si>
  <si>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</si>
  <si>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</si>
  <si>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</si>
  <si>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</si>
  <si>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</si>
  <si>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</si>
  <si>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</si>
  <si>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</si>
  <si>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</si>
  <si>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</si>
  <si>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</si>
  <si>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</si>
  <si>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</si>
  <si>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</si>
  <si>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</si>
  <si>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</si>
  <si>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</si>
  <si>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</si>
  <si>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</si>
  <si>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</si>
  <si>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</si>
  <si>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</si>
  <si>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</si>
  <si>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</si>
  <si>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</si>
  <si>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</si>
  <si>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</si>
  <si>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</si>
  <si>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</si>
  <si>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</si>
  <si>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</si>
  <si>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</si>
  <si>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</si>
  <si>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</si>
  <si>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</si>
  <si>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</si>
  <si>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</si>
  <si>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</si>
  <si>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</si>
  <si>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</si>
  <si>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</si>
  <si>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</si>
  <si>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</si>
  <si>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</si>
  <si>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</si>
  <si>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</si>
  <si>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</si>
  <si>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</si>
  <si>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</si>
  <si>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</si>
  <si>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</si>
  <si>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</si>
  <si>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</si>
  <si>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</si>
  <si>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</si>
  <si>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</si>
  <si>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</si>
  <si>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</si>
  <si>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</si>
  <si>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</si>
  <si>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</si>
  <si>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</si>
  <si>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</si>
  <si>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</si>
  <si>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</si>
  <si>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</si>
  <si>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</si>
  <si>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</si>
  <si>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</si>
  <si>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</si>
  <si>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</si>
  <si>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</si>
  <si>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</si>
  <si>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</si>
  <si>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</si>
  <si>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</si>
  <si>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</si>
  <si>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</si>
  <si>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</si>
  <si>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</si>
  <si>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</si>
  <si>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</si>
  <si>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</si>
  <si>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</si>
  <si>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</si>
  <si>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</si>
  <si>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</si>
  <si>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</si>
  <si>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</si>
  <si>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</si>
  <si>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</si>
  <si>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</si>
  <si>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</si>
  <si>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</si>
  <si>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</si>
  <si>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</si>
  <si>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</si>
  <si>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</si>
  <si>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</si>
  <si>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</si>
  <si>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</si>
  <si>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</si>
  <si>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</si>
  <si>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</si>
  <si>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</si>
  <si>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</si>
  <si>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</si>
  <si>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</si>
  <si>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</si>
  <si>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</si>
  <si>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</si>
  <si>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</si>
  <si>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</si>
  <si>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</si>
  <si>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</si>
  <si>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</si>
  <si>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</si>
  <si>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</si>
  <si>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</si>
  <si>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>Gyék eszközbeszerzés a bérleti díj terhére</t>
  </si>
  <si>
    <t>- Nemesvidi tagiskola</t>
  </si>
  <si>
    <t>Nemesvidi tagóvoda</t>
  </si>
  <si>
    <t>9. sz. melléklet</t>
  </si>
  <si>
    <t>GAMESZ átlag</t>
  </si>
  <si>
    <t>Felhalmozási célú hitelfelvétel</t>
  </si>
  <si>
    <t>Me.: ezer Ft</t>
  </si>
  <si>
    <t>Me.:ezer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</si>
  <si>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</si>
  <si>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</si>
  <si>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</si>
  <si>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</si>
  <si>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</si>
  <si>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</si>
  <si>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</si>
  <si>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</si>
  <si>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</si>
  <si>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</si>
  <si>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</si>
  <si>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</si>
  <si>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</si>
  <si>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</si>
  <si>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</si>
  <si>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</si>
  <si>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</si>
  <si>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</si>
  <si>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</si>
  <si>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</si>
  <si>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</si>
  <si>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</si>
  <si>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</si>
  <si>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</si>
  <si>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</si>
  <si>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</si>
  <si>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</si>
  <si>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</si>
  <si>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</si>
  <si>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</si>
  <si>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</si>
  <si>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</si>
  <si>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</si>
  <si>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</si>
  <si>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Vereckei utca felújítása</t>
  </si>
  <si>
    <t>Gombai részönkormányzat támogatása</t>
  </si>
  <si>
    <t>2009. évre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</si>
  <si>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</si>
  <si>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</si>
  <si>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</si>
  <si>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</si>
  <si>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</si>
  <si>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</si>
  <si>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</si>
  <si>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</si>
  <si>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</si>
  <si>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Marcali Városi Önkormányzat Polgármesteri Hivatalának 2008. évi működési kiadásai</t>
  </si>
  <si>
    <t>Kötvény</t>
  </si>
  <si>
    <t>2008. évi bevételei és kiadásai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</si>
  <si>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</si>
  <si>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</si>
  <si>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</si>
  <si>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</si>
  <si>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</si>
  <si>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</si>
  <si>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</si>
  <si>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</si>
  <si>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</si>
  <si>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</si>
  <si>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</si>
  <si>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</si>
  <si>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</si>
  <si>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</si>
  <si>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</si>
  <si>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</si>
  <si>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</si>
  <si>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</si>
  <si>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Vízhálózat felújítás DRV</t>
  </si>
  <si>
    <t>Marcali-Boronka kerékpárút építése</t>
  </si>
  <si>
    <t>68-as út Szigetvári-Széchenyi utcák lámpás csomópont kiépítése, Kossuth-Rákóczi utcák kereszteződésének szélesítése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</si>
  <si>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</si>
  <si>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</si>
  <si>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</si>
  <si>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</si>
  <si>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</si>
  <si>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</si>
  <si>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</si>
  <si>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</si>
  <si>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</si>
  <si>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</si>
  <si>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</si>
  <si>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</si>
  <si>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</si>
  <si>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</si>
  <si>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</si>
  <si>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</si>
  <si>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Marcali, Nagyatád, Barcs Kadarkút kistérségek összefogásával TISZK létrehozása</t>
  </si>
  <si>
    <t>Erdei Iskola Fejlesztés a Széchenyi Zsigmond Szakközép és Szakiskolában</t>
  </si>
  <si>
    <t>Polgármesteri hivatal eszközbeszerzés</t>
  </si>
  <si>
    <t>Térségi feladatok ellátásához gépkocsi beszerzés</t>
  </si>
  <si>
    <t>Főépület földszint akadálymentesítés</t>
  </si>
  <si>
    <t>Villamosenergia korszerűsítés I.-II ütem</t>
  </si>
  <si>
    <t>Villamosenergia hálózatfejlesztés</t>
  </si>
  <si>
    <t>Műalkotás beszerzés városi galériába</t>
  </si>
  <si>
    <t>GIS alapú térinformatikai rendszer kiépítése</t>
  </si>
  <si>
    <t>Tanuszoda műszaki ellenőrzés, lebonyolítás, ügyvédi díj</t>
  </si>
  <si>
    <t>Városközpont szökőkútak fúvókák vásárlása</t>
  </si>
  <si>
    <t>Játszótér építés</t>
  </si>
  <si>
    <t>Intézmények informatikai eszköz beszerzés /2007-ről áthúzódó/</t>
  </si>
  <si>
    <t>Iskolák informatikai infrastruktúra fejlesztése</t>
  </si>
  <si>
    <t>EU-s projektek előkészítése</t>
  </si>
  <si>
    <t>Béke utcai orvosi rendelő komplex akadálymentesítése</t>
  </si>
  <si>
    <t>Magasból mentő gépjármű beszerzése</t>
  </si>
  <si>
    <t>Karbantartási, kisjavítási,szolgáltatások</t>
  </si>
  <si>
    <t>Leromlott városi területek közösségi célú integrált rehabilitációja - Gombai városrész</t>
  </si>
  <si>
    <t>Központi temetőben urnafal építés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</si>
  <si>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</si>
  <si>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</si>
  <si>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</si>
  <si>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</si>
  <si>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</si>
  <si>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Négy részönkormányzati kultúrház felújítása</t>
  </si>
  <si>
    <t>Petőfi utca északi oldalán járda felújítása Rákóczi - Szegedi utcák között</t>
  </si>
  <si>
    <t>I. Működési célú (folyó) bevételek, működési célú (folyó) kiadások mérlege
(Önkormányzati szinten 2008)</t>
  </si>
  <si>
    <t>II. Tőkejellegű bevételek és kiadások mérlege
(Önkormányzati szinten 2008)</t>
  </si>
  <si>
    <t>6. sz. Melléklet</t>
  </si>
  <si>
    <t>2008. évi engedélyezett létszámáról</t>
  </si>
  <si>
    <t>Marcali Szakképző Iskola</t>
  </si>
  <si>
    <t>Teljes m.időben</t>
  </si>
  <si>
    <t>Részmunkaidőben</t>
  </si>
  <si>
    <t>5 % béremelés és járulékai</t>
  </si>
  <si>
    <t>Céltartalék (3+4+5+6+7+8)</t>
  </si>
  <si>
    <t>11. sz. Melléklet</t>
  </si>
  <si>
    <t>12.sz. melléklet</t>
  </si>
  <si>
    <t>13. sz. Melléklet</t>
  </si>
  <si>
    <t>Előző évi várható pénzmaradvány</t>
  </si>
  <si>
    <t>Marcali Városi Önkormányzat 2008.-2009.-2010. évi</t>
  </si>
  <si>
    <t>2010. évre</t>
  </si>
  <si>
    <t>2010.</t>
  </si>
  <si>
    <t>2011.-</t>
  </si>
  <si>
    <t>Fejlesztési hitel</t>
  </si>
  <si>
    <t xml:space="preserve">                MVFC utánpótlás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</si>
  <si>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</si>
  <si>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</si>
  <si>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</si>
  <si>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</si>
  <si>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</si>
  <si>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</si>
  <si>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</si>
  <si>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</si>
  <si>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</si>
  <si>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2008 évi  mód. előir.</t>
  </si>
  <si>
    <t>2008. évi mód.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</si>
  <si>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</si>
  <si>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</si>
  <si>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</si>
  <si>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</si>
  <si>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</si>
  <si>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</si>
  <si>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</si>
  <si>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>2008. évi módosított előirányzat</t>
  </si>
  <si>
    <t>beruiházás kiadásai</t>
  </si>
  <si>
    <t>2008.évi módosított előirányzat</t>
  </si>
  <si>
    <t xml:space="preserve">2008. évi kv. </t>
  </si>
  <si>
    <t>2008. évi  módosított</t>
  </si>
  <si>
    <t>Zrinyi utca felújítása</t>
  </si>
  <si>
    <t>Jókai Mór utca felújítása Arany János-Kodály Zoltán utca között</t>
  </si>
  <si>
    <t>Béke utcai orvosi rendelő felújítása</t>
  </si>
  <si>
    <t>Nevelési Tanácsadó tetőtéri helyiségek kialakítása</t>
  </si>
  <si>
    <t xml:space="preserve">             Hosszú lejáratú hiteltörlesztés(fejlesztési)</t>
  </si>
  <si>
    <t>létszámker mód.ei</t>
  </si>
  <si>
    <t>foglalkoz-tatott mód.ei</t>
  </si>
  <si>
    <t>létszámke-ret ered.ei</t>
  </si>
  <si>
    <t>foglalkoztatott ered.ei</t>
  </si>
  <si>
    <t>24.</t>
  </si>
  <si>
    <t>Kisgombai utca szennyvízvezeték tervezés és építés</t>
  </si>
  <si>
    <t>Szakképző Marcali</t>
  </si>
  <si>
    <t>2008. évi 
mód.ei</t>
  </si>
  <si>
    <t>2007. évi mód.ei</t>
  </si>
  <si>
    <t>2007. évi 
mód.ei</t>
  </si>
  <si>
    <t>Őszi Kistérségi Fesztivál  megtartása</t>
  </si>
  <si>
    <t>Komplex szolgáltatás nyújtó ifjúsági iroda kialakitása az Egységes Pedagógiai Szakszolgálat épületében</t>
  </si>
  <si>
    <t>2008 évi  előirányzat</t>
  </si>
  <si>
    <t>2008. évi előirányzat</t>
  </si>
  <si>
    <t>2008. évi  előirányzat</t>
  </si>
  <si>
    <t>2007. évi előirányzat</t>
  </si>
  <si>
    <t>2008. évi előirányzat.</t>
  </si>
  <si>
    <t>2008. évi módosított előirányzít</t>
  </si>
  <si>
    <t>25.</t>
  </si>
  <si>
    <t>1.4.  Helyi önk. fejlesztési, Vis maior feladatainak támogatása</t>
  </si>
  <si>
    <t>1.5 Müködésléptelen önkormányzatok egyéb támogatása</t>
  </si>
  <si>
    <t>1.6 Egyéb központositott támogatás</t>
  </si>
  <si>
    <t>Fürdő és Szabadidő Központ</t>
  </si>
  <si>
    <t>3/a sz. Melléklet</t>
  </si>
  <si>
    <t xml:space="preserve">Marcali, Barcs, Kadarkút, Nagyatád Szakképzés -szervezési Társulás </t>
  </si>
  <si>
    <t>Marcali Város Önkormányzat Polgármesteri Hivatalának</t>
  </si>
  <si>
    <t>előirányzat</t>
  </si>
  <si>
    <t xml:space="preserve">I. </t>
  </si>
  <si>
    <t>Me: ezer Ft</t>
  </si>
  <si>
    <t xml:space="preserve">II. </t>
  </si>
  <si>
    <t>2008. évi</t>
  </si>
  <si>
    <t>2008.évi módosított</t>
  </si>
  <si>
    <t>Sor-</t>
  </si>
  <si>
    <t>szám</t>
  </si>
  <si>
    <t>mint részben önálló intézményének 2008. évi működési kiadásai</t>
  </si>
  <si>
    <t>Marcali,Barcs,Kadarkút,    Nagyatád Szakképzés-szervezés Társulás</t>
  </si>
  <si>
    <t>26.</t>
  </si>
  <si>
    <t>Kisebbségi önkormányzat számítógép beszerzés</t>
  </si>
  <si>
    <t>Munkaadói járulék</t>
  </si>
  <si>
    <t>Felhalmozási kiadás ( számítógép vásárlás )</t>
  </si>
  <si>
    <t xml:space="preserve">            Kisérórtékü tárgyi szköz beszerzés</t>
  </si>
  <si>
    <t xml:space="preserve">            Családokért Közalapítvány</t>
  </si>
  <si>
    <t xml:space="preserve">            Marcali tűzoltók alapítvány</t>
  </si>
  <si>
    <t xml:space="preserve">            Somogyi egyetemistákért alapítvány</t>
  </si>
  <si>
    <t>a 28/2008. (XII.12.) számú rendelethez</t>
  </si>
  <si>
    <t>a 28/2008 ( XII.12. ) számú rendelethez</t>
  </si>
  <si>
    <t>a 28/2008. ( XII.12. ) számú rendelethez</t>
  </si>
  <si>
    <t>a 28/2008.( XII.12. ) számú rendelethez</t>
  </si>
  <si>
    <t>a 28/2008.(XII.12.) számú rendelethez</t>
  </si>
  <si>
    <t>a 28/2008.( XII.12.) számú rendelethez</t>
  </si>
  <si>
    <t>a  28/2008 (XII.12.) sz. rendelethez</t>
  </si>
  <si>
    <t>a 28/2008 (XII.12.) számú rendelethez</t>
  </si>
  <si>
    <t>a 28/2008 ( XII.12.) számú rendelethez</t>
  </si>
  <si>
    <t>a 28/2008 (XII.12.) sz.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</si>
</sst>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4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3" fontId="4" fillId="34" borderId="14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6" fillId="0" borderId="0" xfId="61" applyNumberFormat="1" applyFont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18" fillId="0" borderId="0" xfId="61" applyFont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5" fillId="0" borderId="0" xfId="61">
      <alignment/>
      <protection/>
    </xf>
    <xf numFmtId="0" fontId="21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1" fillId="0" borderId="23" xfId="61" applyFont="1" applyBorder="1" applyAlignment="1">
      <alignment vertical="center" wrapText="1"/>
      <protection/>
    </xf>
    <xf numFmtId="167" fontId="1" fillId="0" borderId="17" xfId="61" applyNumberFormat="1" applyFont="1" applyBorder="1" applyAlignment="1" applyProtection="1">
      <alignment vertical="center" wrapText="1"/>
      <protection locked="0"/>
    </xf>
    <xf numFmtId="0" fontId="1" fillId="0" borderId="24" xfId="61" applyFont="1" applyBorder="1" applyAlignment="1">
      <alignment vertical="center" wrapText="1"/>
      <protection/>
    </xf>
    <xf numFmtId="167" fontId="1" fillId="0" borderId="14" xfId="61" applyNumberFormat="1" applyFont="1" applyBorder="1" applyAlignment="1" applyProtection="1">
      <alignment vertical="center" wrapText="1"/>
      <protection locked="0"/>
    </xf>
    <xf numFmtId="0" fontId="1" fillId="0" borderId="25" xfId="61" applyFont="1" applyBorder="1" applyAlignment="1">
      <alignment vertical="center" wrapText="1"/>
      <protection/>
    </xf>
    <xf numFmtId="167" fontId="1" fillId="0" borderId="26" xfId="61" applyNumberFormat="1" applyFont="1" applyBorder="1" applyAlignment="1" applyProtection="1">
      <alignment vertical="center" wrapText="1"/>
      <protection locked="0"/>
    </xf>
    <xf numFmtId="167" fontId="1" fillId="0" borderId="27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0" xfId="61" applyFont="1" applyBorder="1" applyAlignment="1">
      <alignment vertical="center" wrapText="1"/>
      <protection/>
    </xf>
    <xf numFmtId="167" fontId="1" fillId="0" borderId="31" xfId="61" applyNumberFormat="1" applyFont="1" applyBorder="1" applyAlignment="1" applyProtection="1">
      <alignment vertical="center" wrapText="1"/>
      <protection locked="0"/>
    </xf>
    <xf numFmtId="167" fontId="4" fillId="0" borderId="26" xfId="61" applyNumberFormat="1" applyFont="1" applyBorder="1" applyAlignment="1">
      <alignment vertical="center" wrapText="1"/>
      <protection/>
    </xf>
    <xf numFmtId="167" fontId="4" fillId="0" borderId="27" xfId="61" applyNumberFormat="1" applyFont="1" applyBorder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Continuous" vertical="center" wrapText="1"/>
      <protection/>
    </xf>
    <xf numFmtId="0" fontId="4" fillId="0" borderId="28" xfId="61" applyFont="1" applyBorder="1" applyAlignment="1">
      <alignment horizontal="centerContinuous" vertical="center" wrapText="1"/>
      <protection/>
    </xf>
    <xf numFmtId="0" fontId="4" fillId="0" borderId="29" xfId="61" applyFont="1" applyBorder="1" applyAlignment="1">
      <alignment horizontal="centerContinuous"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3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6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3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1" fillId="0" borderId="37" xfId="62" applyFont="1" applyBorder="1" applyAlignment="1" applyProtection="1">
      <alignment horizontal="center" vertical="center" wrapText="1"/>
      <protection/>
    </xf>
    <xf numFmtId="0" fontId="21" fillId="0" borderId="38" xfId="62" applyFont="1" applyBorder="1" applyAlignment="1" applyProtection="1">
      <alignment horizontal="center" vertical="center"/>
      <protection/>
    </xf>
    <xf numFmtId="0" fontId="21" fillId="0" borderId="39" xfId="62" applyFont="1" applyBorder="1" applyAlignment="1" applyProtection="1">
      <alignment horizontal="center" vertical="center"/>
      <protection/>
    </xf>
    <xf numFmtId="0" fontId="24" fillId="0" borderId="0" xfId="62" applyProtection="1">
      <alignment/>
      <protection/>
    </xf>
    <xf numFmtId="0" fontId="25" fillId="0" borderId="14" xfId="62" applyFont="1" applyBorder="1" applyAlignment="1" applyProtection="1">
      <alignment vertical="center"/>
      <protection/>
    </xf>
    <xf numFmtId="0" fontId="24" fillId="0" borderId="0" xfId="62" applyAlignment="1" applyProtection="1">
      <alignment vertical="center"/>
      <protection/>
    </xf>
    <xf numFmtId="0" fontId="24" fillId="0" borderId="0" xfId="62" applyAlignment="1" applyProtection="1">
      <alignment vertical="center"/>
      <protection locked="0"/>
    </xf>
    <xf numFmtId="0" fontId="21" fillId="0" borderId="40" xfId="62" applyFont="1" applyBorder="1" applyAlignment="1" applyProtection="1">
      <alignment vertical="center"/>
      <protection/>
    </xf>
    <xf numFmtId="167" fontId="21" fillId="0" borderId="40" xfId="62" applyNumberFormat="1" applyFont="1" applyBorder="1" applyAlignment="1" applyProtection="1">
      <alignment vertical="center"/>
      <protection/>
    </xf>
    <xf numFmtId="167" fontId="21" fillId="0" borderId="41" xfId="62" applyNumberFormat="1" applyFont="1" applyBorder="1" applyAlignment="1" applyProtection="1">
      <alignment vertical="center"/>
      <protection/>
    </xf>
    <xf numFmtId="0" fontId="15" fillId="0" borderId="0" xfId="62" applyFont="1" applyProtection="1">
      <alignment/>
      <protection/>
    </xf>
    <xf numFmtId="0" fontId="15" fillId="0" borderId="0" xfId="62" applyFont="1" applyProtection="1">
      <alignment/>
      <protection locked="0"/>
    </xf>
    <xf numFmtId="0" fontId="24" fillId="0" borderId="0" xfId="62" applyProtection="1">
      <alignment/>
      <protection locked="0"/>
    </xf>
    <xf numFmtId="0" fontId="15" fillId="0" borderId="42" xfId="62" applyFont="1" applyBorder="1" applyAlignment="1" applyProtection="1">
      <alignment horizontal="left" vertical="center"/>
      <protection/>
    </xf>
    <xf numFmtId="167" fontId="15" fillId="0" borderId="14" xfId="62" applyNumberFormat="1" applyFont="1" applyBorder="1" applyAlignment="1" applyProtection="1">
      <alignment vertical="center"/>
      <protection/>
    </xf>
    <xf numFmtId="167" fontId="15" fillId="0" borderId="43" xfId="62" applyNumberFormat="1" applyFont="1" applyBorder="1" applyAlignment="1" applyProtection="1">
      <alignment vertical="center"/>
      <protection/>
    </xf>
    <xf numFmtId="0" fontId="15" fillId="0" borderId="14" xfId="62" applyFont="1" applyBorder="1" applyAlignment="1" applyProtection="1">
      <alignment vertical="center"/>
      <protection locked="0"/>
    </xf>
    <xf numFmtId="167" fontId="15" fillId="0" borderId="14" xfId="62" applyNumberFormat="1" applyFont="1" applyBorder="1" applyAlignment="1" applyProtection="1">
      <alignment vertical="center"/>
      <protection locked="0"/>
    </xf>
    <xf numFmtId="0" fontId="15" fillId="0" borderId="44" xfId="62" applyFont="1" applyBorder="1" applyAlignment="1" applyProtection="1">
      <alignment horizontal="left" vertical="center"/>
      <protection/>
    </xf>
    <xf numFmtId="0" fontId="21" fillId="0" borderId="44" xfId="62" applyFont="1" applyBorder="1" applyAlignment="1" applyProtection="1">
      <alignment horizontal="left" vertical="center"/>
      <protection/>
    </xf>
    <xf numFmtId="167" fontId="15" fillId="0" borderId="0" xfId="59" applyNumberFormat="1" applyAlignment="1">
      <alignment horizontal="center" vertical="center" wrapText="1"/>
      <protection/>
    </xf>
    <xf numFmtId="167" fontId="15" fillId="0" borderId="0" xfId="59" applyNumberFormat="1" applyAlignment="1">
      <alignment vertical="center" wrapText="1"/>
      <protection/>
    </xf>
    <xf numFmtId="167" fontId="17" fillId="0" borderId="0" xfId="59" applyNumberFormat="1" applyFont="1" applyAlignment="1">
      <alignment horizontal="right" vertical="center"/>
      <protection/>
    </xf>
    <xf numFmtId="167" fontId="18" fillId="0" borderId="45" xfId="59" applyNumberFormat="1" applyFont="1" applyBorder="1" applyAlignment="1">
      <alignment horizontal="center" vertical="center"/>
      <protection/>
    </xf>
    <xf numFmtId="167" fontId="18" fillId="0" borderId="46" xfId="59" applyNumberFormat="1" applyFont="1" applyBorder="1" applyAlignment="1">
      <alignment horizontal="center"/>
      <protection/>
    </xf>
    <xf numFmtId="167" fontId="18" fillId="0" borderId="47" xfId="59" applyNumberFormat="1" applyFont="1" applyBorder="1" applyAlignment="1">
      <alignment horizontal="center"/>
      <protection/>
    </xf>
    <xf numFmtId="167" fontId="19" fillId="0" borderId="48" xfId="59" applyNumberFormat="1" applyFont="1" applyBorder="1" applyAlignment="1">
      <alignment horizontal="centerContinuous" vertical="center"/>
      <protection/>
    </xf>
    <xf numFmtId="167" fontId="18" fillId="0" borderId="49" xfId="59" applyNumberFormat="1" applyFont="1" applyBorder="1" applyAlignment="1">
      <alignment horizontal="centerContinuous" vertical="center"/>
      <protection/>
    </xf>
    <xf numFmtId="167" fontId="18" fillId="0" borderId="15" xfId="59" applyNumberFormat="1" applyFont="1" applyBorder="1" applyAlignment="1">
      <alignment horizontal="centerContinuous" vertical="center"/>
      <protection/>
    </xf>
    <xf numFmtId="167" fontId="18" fillId="0" borderId="0" xfId="59" applyNumberFormat="1" applyFont="1" applyAlignment="1">
      <alignment vertical="center"/>
      <protection/>
    </xf>
    <xf numFmtId="167" fontId="19" fillId="0" borderId="11" xfId="59" applyNumberFormat="1" applyFont="1" applyBorder="1" applyAlignment="1">
      <alignment horizontal="center" vertical="center"/>
      <protection/>
    </xf>
    <xf numFmtId="167" fontId="18" fillId="0" borderId="50" xfId="59" applyNumberFormat="1" applyFont="1" applyBorder="1" applyAlignment="1">
      <alignment horizontal="center" vertical="center" wrapText="1"/>
      <protection/>
    </xf>
    <xf numFmtId="167" fontId="18" fillId="0" borderId="51" xfId="59" applyNumberFormat="1" applyFont="1" applyBorder="1" applyAlignment="1">
      <alignment horizontal="center" vertical="center"/>
      <protection/>
    </xf>
    <xf numFmtId="167" fontId="18" fillId="0" borderId="52" xfId="59" applyNumberFormat="1" applyFont="1" applyBorder="1" applyAlignment="1">
      <alignment horizontal="center" vertical="center"/>
      <protection/>
    </xf>
    <xf numFmtId="167" fontId="18" fillId="0" borderId="27" xfId="59" applyNumberFormat="1" applyFont="1" applyBorder="1" applyAlignment="1">
      <alignment horizontal="center" vertical="center" wrapText="1"/>
      <protection/>
    </xf>
    <xf numFmtId="167" fontId="27" fillId="0" borderId="11" xfId="59" applyNumberFormat="1" applyFont="1" applyBorder="1" applyAlignment="1">
      <alignment horizontal="center"/>
      <protection/>
    </xf>
    <xf numFmtId="167" fontId="18" fillId="0" borderId="0" xfId="59" applyNumberFormat="1" applyFont="1" applyAlignment="1">
      <alignment horizontal="center" vertical="center"/>
      <protection/>
    </xf>
    <xf numFmtId="167" fontId="18" fillId="0" borderId="21" xfId="59" applyNumberFormat="1" applyFont="1" applyBorder="1" applyAlignment="1">
      <alignment vertical="center" wrapText="1"/>
      <protection/>
    </xf>
    <xf numFmtId="0" fontId="15" fillId="0" borderId="0" xfId="60" applyAlignment="1">
      <alignment horizontal="center" vertical="center" wrapText="1"/>
      <protection/>
    </xf>
    <xf numFmtId="167" fontId="15" fillId="0" borderId="0" xfId="56" applyNumberFormat="1" applyAlignment="1">
      <alignment vertical="center" wrapText="1"/>
      <protection/>
    </xf>
    <xf numFmtId="167" fontId="19" fillId="0" borderId="0" xfId="56" applyNumberFormat="1" applyFont="1" applyAlignment="1">
      <alignment horizontal="centerContinuous" vertical="center" wrapText="1"/>
      <protection/>
    </xf>
    <xf numFmtId="167" fontId="15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21" fillId="0" borderId="0" xfId="56" applyNumberFormat="1" applyFont="1" applyAlignment="1">
      <alignment horizontal="center" vertical="center" wrapText="1"/>
      <protection/>
    </xf>
    <xf numFmtId="167" fontId="15" fillId="0" borderId="0" xfId="56" applyNumberFormat="1" applyAlignment="1">
      <alignment horizontal="center" vertical="center" wrapText="1"/>
      <protection/>
    </xf>
    <xf numFmtId="167" fontId="15" fillId="0" borderId="0" xfId="57" applyNumberFormat="1" applyAlignment="1">
      <alignment vertical="center" wrapText="1"/>
      <protection/>
    </xf>
    <xf numFmtId="167" fontId="19" fillId="0" borderId="0" xfId="57" applyNumberFormat="1" applyFont="1" applyAlignment="1">
      <alignment horizontal="centerContinuous" vertical="center" wrapText="1"/>
      <protection/>
    </xf>
    <xf numFmtId="167" fontId="15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21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Alignment="1">
      <alignment horizontal="center" vertical="center" wrapText="1"/>
      <protection/>
    </xf>
    <xf numFmtId="0" fontId="1" fillId="0" borderId="16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9" fillId="0" borderId="0" xfId="0" applyNumberFormat="1" applyFont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30" fillId="34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0" fillId="0" borderId="54" xfId="0" applyFont="1" applyFill="1" applyBorder="1" applyAlignment="1">
      <alignment vertical="top" wrapText="1"/>
    </xf>
    <xf numFmtId="0" fontId="30" fillId="34" borderId="21" xfId="0" applyFont="1" applyFill="1" applyBorder="1" applyAlignment="1">
      <alignment vertical="top" wrapText="1"/>
    </xf>
    <xf numFmtId="0" fontId="30" fillId="35" borderId="2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167" fontId="15" fillId="0" borderId="0" xfId="59" applyNumberFormat="1" applyFont="1" applyAlignment="1">
      <alignment vertical="center" wrapText="1"/>
      <protection/>
    </xf>
    <xf numFmtId="167" fontId="28" fillId="0" borderId="14" xfId="61" applyNumberFormat="1" applyFont="1" applyBorder="1" applyAlignment="1" applyProtection="1">
      <alignment vertical="center" wrapText="1"/>
      <protection locked="0"/>
    </xf>
    <xf numFmtId="167" fontId="28" fillId="0" borderId="55" xfId="61" applyNumberFormat="1" applyFont="1" applyBorder="1" applyAlignment="1" applyProtection="1">
      <alignment vertical="center" wrapText="1"/>
      <protection locked="0"/>
    </xf>
    <xf numFmtId="168" fontId="15" fillId="0" borderId="14" xfId="58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167" fontId="20" fillId="0" borderId="14" xfId="58" applyNumberFormat="1" applyFont="1" applyBorder="1" applyAlignment="1" applyProtection="1">
      <alignment vertical="center" wrapText="1"/>
      <protection locked="0"/>
    </xf>
    <xf numFmtId="3" fontId="1" fillId="0" borderId="56" xfId="0" applyNumberFormat="1" applyFont="1" applyBorder="1" applyAlignment="1">
      <alignment horizontal="right" vertical="top" wrapText="1"/>
    </xf>
    <xf numFmtId="0" fontId="15" fillId="0" borderId="0" xfId="60" applyFont="1" applyAlignment="1">
      <alignment horizontal="center" vertical="center" wrapText="1"/>
      <protection/>
    </xf>
    <xf numFmtId="167" fontId="1" fillId="0" borderId="57" xfId="61" applyNumberFormat="1" applyFont="1" applyBorder="1" applyAlignment="1" applyProtection="1">
      <alignment vertical="center" wrapText="1"/>
      <protection locked="0"/>
    </xf>
    <xf numFmtId="167" fontId="1" fillId="0" borderId="55" xfId="61" applyNumberFormat="1" applyFont="1" applyBorder="1" applyAlignment="1" applyProtection="1">
      <alignment vertical="center" wrapText="1"/>
      <protection locked="0"/>
    </xf>
    <xf numFmtId="167" fontId="1" fillId="0" borderId="58" xfId="61" applyNumberFormat="1" applyFont="1" applyBorder="1" applyAlignment="1" applyProtection="1">
      <alignment vertical="center" wrapText="1"/>
      <protection locked="0"/>
    </xf>
    <xf numFmtId="3" fontId="24" fillId="0" borderId="0" xfId="62" applyNumberFormat="1" applyAlignment="1" applyProtection="1">
      <alignment vertical="center"/>
      <protection locked="0"/>
    </xf>
    <xf numFmtId="3" fontId="24" fillId="0" borderId="0" xfId="62" applyNumberFormat="1" applyAlignment="1" applyProtection="1">
      <alignment vertical="center"/>
      <protection/>
    </xf>
    <xf numFmtId="0" fontId="33" fillId="0" borderId="59" xfId="0" applyFont="1" applyBorder="1" applyAlignment="1">
      <alignment/>
    </xf>
    <xf numFmtId="0" fontId="33" fillId="0" borderId="60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4" fillId="34" borderId="6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46" xfId="0" applyFont="1" applyFill="1" applyBorder="1" applyAlignment="1">
      <alignment horizontal="center" vertical="top" wrapText="1"/>
    </xf>
    <xf numFmtId="0" fontId="0" fillId="0" borderId="62" xfId="0" applyBorder="1" applyAlignment="1">
      <alignment vertical="center"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right" vertical="center" wrapText="1"/>
      <protection/>
    </xf>
    <xf numFmtId="0" fontId="33" fillId="0" borderId="62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167" fontId="21" fillId="0" borderId="12" xfId="59" applyNumberFormat="1" applyFont="1" applyBorder="1" applyAlignment="1">
      <alignment horizontal="center" vertical="center" wrapText="1"/>
      <protection/>
    </xf>
    <xf numFmtId="167" fontId="21" fillId="0" borderId="11" xfId="59" applyNumberFormat="1" applyFont="1" applyBorder="1" applyAlignment="1">
      <alignment horizontal="center" vertical="center" wrapText="1"/>
      <protection/>
    </xf>
    <xf numFmtId="167" fontId="24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55" xfId="0" applyFont="1" applyBorder="1" applyAlignment="1">
      <alignment horizontal="right" vertical="center" wrapText="1"/>
    </xf>
    <xf numFmtId="0" fontId="2" fillId="34" borderId="25" xfId="0" applyFont="1" applyFill="1" applyBorder="1" applyAlignment="1">
      <alignment vertical="top" wrapText="1"/>
    </xf>
    <xf numFmtId="3" fontId="2" fillId="34" borderId="26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center" wrapText="1"/>
    </xf>
    <xf numFmtId="0" fontId="2" fillId="34" borderId="64" xfId="0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0" fontId="4" fillId="34" borderId="66" xfId="0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wrapText="1"/>
    </xf>
    <xf numFmtId="0" fontId="4" fillId="34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3" fontId="1" fillId="0" borderId="5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 quotePrefix="1">
      <alignment vertical="top" wrapText="1"/>
    </xf>
    <xf numFmtId="3" fontId="1" fillId="0" borderId="68" xfId="0" applyNumberFormat="1" applyFont="1" applyBorder="1" applyAlignment="1">
      <alignment horizontal="right" vertical="top" wrapText="1"/>
    </xf>
    <xf numFmtId="3" fontId="1" fillId="0" borderId="68" xfId="0" applyNumberFormat="1" applyFont="1" applyBorder="1" applyAlignment="1">
      <alignment horizontal="right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vertical="center" wrapText="1"/>
    </xf>
    <xf numFmtId="0" fontId="1" fillId="0" borderId="70" xfId="0" applyFont="1" applyBorder="1" applyAlignment="1">
      <alignment vertical="top" wrapText="1"/>
    </xf>
    <xf numFmtId="3" fontId="1" fillId="0" borderId="70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1" fillId="0" borderId="69" xfId="0" applyNumberFormat="1" applyFont="1" applyBorder="1" applyAlignment="1">
      <alignment horizontal="right" wrapText="1"/>
    </xf>
    <xf numFmtId="0" fontId="1" fillId="0" borderId="17" xfId="0" applyFont="1" applyBorder="1" applyAlignment="1">
      <alignment vertical="top" wrapText="1"/>
    </xf>
    <xf numFmtId="3" fontId="4" fillId="0" borderId="34" xfId="0" applyNumberFormat="1" applyFont="1" applyBorder="1" applyAlignment="1">
      <alignment horizontal="right" wrapText="1"/>
    </xf>
    <xf numFmtId="0" fontId="1" fillId="0" borderId="56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5" fillId="0" borderId="0" xfId="56" applyNumberFormat="1" applyFont="1" applyAlignment="1">
      <alignment vertical="center" wrapText="1"/>
      <protection/>
    </xf>
    <xf numFmtId="167" fontId="2" fillId="34" borderId="32" xfId="56" applyNumberFormat="1" applyFont="1" applyFill="1" applyBorder="1" applyAlignment="1">
      <alignment horizontal="center" vertical="center" wrapText="1"/>
      <protection/>
    </xf>
    <xf numFmtId="167" fontId="4" fillId="34" borderId="33" xfId="56" applyNumberFormat="1" applyFont="1" applyFill="1" applyBorder="1" applyAlignment="1">
      <alignment horizontal="center" vertical="center" wrapText="1"/>
      <protection/>
    </xf>
    <xf numFmtId="167" fontId="4" fillId="34" borderId="34" xfId="56" applyNumberFormat="1" applyFont="1" applyFill="1" applyBorder="1" applyAlignment="1">
      <alignment horizontal="center" vertical="center" wrapText="1"/>
      <protection/>
    </xf>
    <xf numFmtId="167" fontId="1" fillId="0" borderId="23" xfId="56" applyNumberFormat="1" applyFont="1" applyBorder="1" applyAlignment="1">
      <alignment horizontal="left" vertical="center" wrapText="1"/>
      <protection/>
    </xf>
    <xf numFmtId="167" fontId="1" fillId="0" borderId="17" xfId="56" applyNumberFormat="1" applyFont="1" applyBorder="1" applyAlignment="1" applyProtection="1">
      <alignment horizontal="right" vertical="center" wrapText="1"/>
      <protection locked="0"/>
    </xf>
    <xf numFmtId="167" fontId="1" fillId="0" borderId="23" xfId="56" applyNumberFormat="1" applyFont="1" applyBorder="1" applyAlignment="1">
      <alignment vertical="center" wrapText="1"/>
      <protection/>
    </xf>
    <xf numFmtId="167" fontId="1" fillId="0" borderId="57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horizontal="left" vertical="center" wrapText="1"/>
      <protection/>
    </xf>
    <xf numFmtId="167" fontId="1" fillId="0" borderId="14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vertical="center" wrapText="1"/>
      <protection/>
    </xf>
    <xf numFmtId="167" fontId="1" fillId="0" borderId="55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 applyProtection="1">
      <alignment horizontal="left" vertical="center" wrapText="1"/>
      <protection locked="0"/>
    </xf>
    <xf numFmtId="167" fontId="1" fillId="0" borderId="14" xfId="56" applyNumberFormat="1" applyFont="1" applyBorder="1" applyAlignment="1" applyProtection="1">
      <alignment horizontal="center" vertical="center" wrapText="1"/>
      <protection locked="0"/>
    </xf>
    <xf numFmtId="167" fontId="1" fillId="0" borderId="55" xfId="56" applyNumberFormat="1" applyFont="1" applyBorder="1" applyAlignment="1" applyProtection="1">
      <alignment horizontal="center" vertical="center" wrapText="1"/>
      <protection locked="0"/>
    </xf>
    <xf numFmtId="167" fontId="1" fillId="0" borderId="24" xfId="56" applyNumberFormat="1" applyFont="1" applyBorder="1" applyAlignment="1" applyProtection="1">
      <alignment vertical="center" wrapText="1"/>
      <protection locked="0"/>
    </xf>
    <xf numFmtId="167" fontId="1" fillId="0" borderId="73" xfId="56" applyNumberFormat="1" applyFont="1" applyBorder="1" applyAlignment="1" applyProtection="1">
      <alignment horizontal="left" vertical="center" wrapText="1"/>
      <protection locked="0"/>
    </xf>
    <xf numFmtId="167" fontId="1" fillId="0" borderId="68" xfId="56" applyNumberFormat="1" applyFont="1" applyBorder="1" applyAlignment="1" applyProtection="1">
      <alignment horizontal="center" vertical="center" wrapText="1"/>
      <protection locked="0"/>
    </xf>
    <xf numFmtId="167" fontId="1" fillId="0" borderId="69" xfId="56" applyNumberFormat="1" applyFont="1" applyBorder="1" applyAlignment="1" applyProtection="1">
      <alignment horizontal="center" vertical="center" wrapText="1"/>
      <protection locked="0"/>
    </xf>
    <xf numFmtId="167" fontId="4" fillId="0" borderId="32" xfId="56" applyNumberFormat="1" applyFont="1" applyBorder="1" applyAlignment="1">
      <alignment horizontal="left" vertical="center" wrapText="1"/>
      <protection/>
    </xf>
    <xf numFmtId="167" fontId="4" fillId="0" borderId="33" xfId="56" applyNumberFormat="1" applyFont="1" applyBorder="1" applyAlignment="1">
      <alignment horizontal="center" vertical="center" wrapText="1"/>
      <protection/>
    </xf>
    <xf numFmtId="167" fontId="4" fillId="0" borderId="32" xfId="56" applyNumberFormat="1" applyFont="1" applyBorder="1" applyAlignment="1">
      <alignment vertical="center" wrapText="1"/>
      <protection/>
    </xf>
    <xf numFmtId="167" fontId="4" fillId="0" borderId="34" xfId="56" applyNumberFormat="1" applyFont="1" applyBorder="1" applyAlignment="1">
      <alignment horizontal="center" vertical="center" wrapText="1"/>
      <protection/>
    </xf>
    <xf numFmtId="167" fontId="36" fillId="0" borderId="35" xfId="56" applyNumberFormat="1" applyFont="1" applyBorder="1" applyAlignment="1">
      <alignment horizontal="left" vertical="center" wrapText="1"/>
      <protection/>
    </xf>
    <xf numFmtId="167" fontId="1" fillId="0" borderId="28" xfId="56" applyNumberFormat="1" applyFont="1" applyBorder="1" applyAlignment="1" applyProtection="1">
      <alignment horizontal="center" vertical="center" wrapText="1"/>
      <protection/>
    </xf>
    <xf numFmtId="167" fontId="36" fillId="0" borderId="35" xfId="56" applyNumberFormat="1" applyFont="1" applyBorder="1" applyAlignment="1">
      <alignment vertical="center" wrapText="1"/>
      <protection/>
    </xf>
    <xf numFmtId="167" fontId="1" fillId="0" borderId="29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5" fillId="0" borderId="0" xfId="57" applyNumberFormat="1" applyFont="1" applyAlignment="1">
      <alignment vertical="center" wrapText="1"/>
      <protection/>
    </xf>
    <xf numFmtId="167" fontId="2" fillId="34" borderId="32" xfId="57" applyNumberFormat="1" applyFont="1" applyFill="1" applyBorder="1" applyAlignment="1">
      <alignment horizontal="center" vertical="center" wrapText="1"/>
      <protection/>
    </xf>
    <xf numFmtId="167" fontId="4" fillId="34" borderId="33" xfId="57" applyNumberFormat="1" applyFont="1" applyFill="1" applyBorder="1" applyAlignment="1">
      <alignment horizontal="center" vertical="center" wrapText="1"/>
      <protection/>
    </xf>
    <xf numFmtId="167" fontId="4" fillId="34" borderId="34" xfId="57" applyNumberFormat="1" applyFont="1" applyFill="1" applyBorder="1" applyAlignment="1">
      <alignment horizontal="center" vertical="center" wrapText="1"/>
      <protection/>
    </xf>
    <xf numFmtId="167" fontId="1" fillId="0" borderId="30" xfId="57" applyNumberFormat="1" applyFont="1" applyBorder="1" applyAlignment="1">
      <alignment horizontal="left" vertical="center" wrapText="1"/>
      <protection/>
    </xf>
    <xf numFmtId="167" fontId="1" fillId="0" borderId="17" xfId="57" applyNumberFormat="1" applyFont="1" applyBorder="1" applyAlignment="1" applyProtection="1">
      <alignment horizontal="right" vertical="center" wrapText="1"/>
      <protection locked="0"/>
    </xf>
    <xf numFmtId="167" fontId="1" fillId="0" borderId="23" xfId="57" applyNumberFormat="1" applyFont="1" applyBorder="1" applyAlignment="1">
      <alignment vertical="center" wrapText="1"/>
      <protection/>
    </xf>
    <xf numFmtId="167" fontId="1" fillId="0" borderId="57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horizontal="left" vertical="center" wrapText="1"/>
      <protection/>
    </xf>
    <xf numFmtId="167" fontId="1" fillId="0" borderId="14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vertical="center" wrapText="1"/>
      <protection/>
    </xf>
    <xf numFmtId="167" fontId="1" fillId="0" borderId="55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 applyProtection="1">
      <alignment vertical="center" wrapText="1"/>
      <protection locked="0"/>
    </xf>
    <xf numFmtId="167" fontId="1" fillId="0" borderId="24" xfId="57" applyNumberFormat="1" applyFont="1" applyBorder="1" applyAlignment="1" applyProtection="1">
      <alignment horizontal="left" vertical="center" wrapText="1"/>
      <protection locked="0"/>
    </xf>
    <xf numFmtId="167" fontId="1" fillId="0" borderId="14" xfId="57" applyNumberFormat="1" applyFont="1" applyBorder="1" applyAlignment="1" applyProtection="1">
      <alignment horizontal="center" vertical="center" wrapText="1"/>
      <protection locked="0"/>
    </xf>
    <xf numFmtId="167" fontId="1" fillId="0" borderId="55" xfId="57" applyNumberFormat="1" applyFont="1" applyBorder="1" applyAlignment="1" applyProtection="1">
      <alignment horizontal="center" vertical="center" wrapText="1"/>
      <protection locked="0"/>
    </xf>
    <xf numFmtId="167" fontId="1" fillId="0" borderId="73" xfId="57" applyNumberFormat="1" applyFont="1" applyBorder="1" applyAlignment="1" applyProtection="1">
      <alignment horizontal="left" vertical="center" wrapText="1"/>
      <protection locked="0"/>
    </xf>
    <xf numFmtId="167" fontId="1" fillId="0" borderId="68" xfId="57" applyNumberFormat="1" applyFont="1" applyBorder="1" applyAlignment="1" applyProtection="1">
      <alignment horizontal="center" vertical="center" wrapText="1"/>
      <protection locked="0"/>
    </xf>
    <xf numFmtId="167" fontId="1" fillId="0" borderId="69" xfId="57" applyNumberFormat="1" applyFont="1" applyBorder="1" applyAlignment="1" applyProtection="1">
      <alignment horizontal="center" vertical="center" wrapText="1"/>
      <protection locked="0"/>
    </xf>
    <xf numFmtId="167" fontId="4" fillId="0" borderId="32" xfId="57" applyNumberFormat="1" applyFont="1" applyBorder="1" applyAlignment="1">
      <alignment horizontal="left" vertical="center" wrapText="1"/>
      <protection/>
    </xf>
    <xf numFmtId="167" fontId="4" fillId="0" borderId="33" xfId="57" applyNumberFormat="1" applyFont="1" applyBorder="1" applyAlignment="1">
      <alignment horizontal="center" vertical="center" wrapText="1"/>
      <protection/>
    </xf>
    <xf numFmtId="167" fontId="4" fillId="0" borderId="32" xfId="57" applyNumberFormat="1" applyFont="1" applyBorder="1" applyAlignment="1">
      <alignment vertical="center" wrapText="1"/>
      <protection/>
    </xf>
    <xf numFmtId="167" fontId="4" fillId="0" borderId="34" xfId="57" applyNumberFormat="1" applyFont="1" applyBorder="1" applyAlignment="1">
      <alignment horizontal="center" vertical="center" wrapText="1"/>
      <protection/>
    </xf>
    <xf numFmtId="167" fontId="36" fillId="0" borderId="35" xfId="57" applyNumberFormat="1" applyFont="1" applyBorder="1" applyAlignment="1">
      <alignment horizontal="left" vertical="center" wrapText="1"/>
      <protection/>
    </xf>
    <xf numFmtId="167" fontId="1" fillId="0" borderId="28" xfId="57" applyNumberFormat="1" applyFont="1" applyBorder="1" applyAlignment="1" applyProtection="1">
      <alignment horizontal="center" vertical="center" wrapText="1"/>
      <protection/>
    </xf>
    <xf numFmtId="167" fontId="36" fillId="0" borderId="35" xfId="57" applyNumberFormat="1" applyFont="1" applyBorder="1" applyAlignment="1">
      <alignment vertical="center" wrapText="1"/>
      <protection/>
    </xf>
    <xf numFmtId="167" fontId="1" fillId="0" borderId="29" xfId="57" applyNumberFormat="1" applyFont="1" applyBorder="1" applyAlignment="1" applyProtection="1">
      <alignment horizontal="center" vertical="center" wrapText="1"/>
      <protection/>
    </xf>
    <xf numFmtId="10" fontId="1" fillId="0" borderId="55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 wrapText="1"/>
    </xf>
    <xf numFmtId="10" fontId="1" fillId="0" borderId="27" xfId="0" applyNumberFormat="1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right" vertical="center" wrapText="1"/>
    </xf>
    <xf numFmtId="3" fontId="2" fillId="34" borderId="21" xfId="0" applyNumberFormat="1" applyFont="1" applyFill="1" applyBorder="1" applyAlignment="1">
      <alignment horizontal="right" vertical="center" wrapText="1"/>
    </xf>
    <xf numFmtId="10" fontId="4" fillId="34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top" wrapText="1"/>
    </xf>
    <xf numFmtId="0" fontId="4" fillId="34" borderId="74" xfId="0" applyFont="1" applyFill="1" applyBorder="1" applyAlignment="1">
      <alignment horizontal="center" vertical="center" wrapText="1"/>
    </xf>
    <xf numFmtId="10" fontId="4" fillId="34" borderId="27" xfId="0" applyNumberFormat="1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top" shrinkToFit="1"/>
    </xf>
    <xf numFmtId="167" fontId="15" fillId="36" borderId="33" xfId="59" applyNumberFormat="1" applyFont="1" applyFill="1" applyBorder="1" applyAlignment="1" applyProtection="1">
      <alignment vertical="center" wrapText="1"/>
      <protection/>
    </xf>
    <xf numFmtId="167" fontId="15" fillId="0" borderId="32" xfId="59" applyNumberFormat="1" applyFont="1" applyBorder="1" applyAlignment="1" applyProtection="1">
      <alignment vertical="center" wrapText="1"/>
      <protection/>
    </xf>
    <xf numFmtId="167" fontId="15" fillId="0" borderId="14" xfId="59" applyNumberFormat="1" applyFont="1" applyBorder="1" applyAlignment="1" applyProtection="1">
      <alignment vertical="center" wrapText="1"/>
      <protection locked="0"/>
    </xf>
    <xf numFmtId="167" fontId="15" fillId="0" borderId="33" xfId="59" applyNumberFormat="1" applyFont="1" applyBorder="1" applyAlignment="1" applyProtection="1">
      <alignment vertical="center" wrapText="1"/>
      <protection/>
    </xf>
    <xf numFmtId="167" fontId="15" fillId="36" borderId="75" xfId="59" applyNumberFormat="1" applyFont="1" applyFill="1" applyBorder="1" applyAlignment="1" applyProtection="1">
      <alignment vertical="center" wrapText="1"/>
      <protection/>
    </xf>
    <xf numFmtId="0" fontId="1" fillId="0" borderId="5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 quotePrefix="1">
      <alignment vertical="top" wrapText="1"/>
    </xf>
    <xf numFmtId="167" fontId="21" fillId="0" borderId="24" xfId="59" applyNumberFormat="1" applyFont="1" applyBorder="1" applyAlignment="1">
      <alignment horizontal="center" vertical="center" wrapText="1"/>
      <protection/>
    </xf>
    <xf numFmtId="167" fontId="15" fillId="0" borderId="55" xfId="59" applyNumberFormat="1" applyFont="1" applyBorder="1" applyAlignment="1">
      <alignment vertical="center" wrapText="1"/>
      <protection/>
    </xf>
    <xf numFmtId="167" fontId="21" fillId="0" borderId="32" xfId="59" applyNumberFormat="1" applyFont="1" applyBorder="1" applyAlignment="1">
      <alignment horizontal="center" vertical="center" wrapText="1"/>
      <protection/>
    </xf>
    <xf numFmtId="167" fontId="21" fillId="0" borderId="33" xfId="59" applyNumberFormat="1" applyFont="1" applyBorder="1" applyAlignment="1" applyProtection="1">
      <alignment vertical="center" wrapText="1"/>
      <protection locked="0"/>
    </xf>
    <xf numFmtId="167" fontId="15" fillId="0" borderId="34" xfId="59" applyNumberFormat="1" applyFont="1" applyBorder="1" applyAlignment="1">
      <alignment vertical="center" wrapText="1"/>
      <protection/>
    </xf>
    <xf numFmtId="49" fontId="1" fillId="0" borderId="14" xfId="0" applyNumberFormat="1" applyFont="1" applyBorder="1" applyAlignment="1">
      <alignment vertical="top" wrapText="1"/>
    </xf>
    <xf numFmtId="49" fontId="1" fillId="0" borderId="68" xfId="0" applyNumberFormat="1" applyFont="1" applyBorder="1" applyAlignment="1">
      <alignment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3" fontId="1" fillId="0" borderId="65" xfId="0" applyNumberFormat="1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top" wrapText="1"/>
    </xf>
    <xf numFmtId="0" fontId="1" fillId="0" borderId="46" xfId="0" applyFont="1" applyBorder="1" applyAlignment="1">
      <alignment horizontal="right" vertical="center" wrapText="1"/>
    </xf>
    <xf numFmtId="0" fontId="2" fillId="34" borderId="65" xfId="0" applyFont="1" applyFill="1" applyBorder="1" applyAlignment="1">
      <alignment vertical="top" wrapText="1"/>
    </xf>
    <xf numFmtId="0" fontId="38" fillId="34" borderId="21" xfId="0" applyFont="1" applyFill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5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65" xfId="0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10" fontId="1" fillId="0" borderId="65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46" xfId="0" applyNumberFormat="1" applyFont="1" applyFill="1" applyBorder="1" applyAlignment="1">
      <alignment horizontal="right" vertical="center" wrapText="1"/>
    </xf>
    <xf numFmtId="10" fontId="1" fillId="0" borderId="46" xfId="0" applyNumberFormat="1" applyFont="1" applyFill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vertical="top" wrapText="1"/>
    </xf>
    <xf numFmtId="3" fontId="4" fillId="34" borderId="2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4" borderId="35" xfId="0" applyFont="1" applyFill="1" applyBorder="1" applyAlignment="1">
      <alignment vertical="top" wrapText="1"/>
    </xf>
    <xf numFmtId="0" fontId="30" fillId="34" borderId="28" xfId="0" applyFont="1" applyFill="1" applyBorder="1" applyAlignment="1">
      <alignment vertical="top" wrapText="1"/>
    </xf>
    <xf numFmtId="3" fontId="2" fillId="34" borderId="28" xfId="0" applyNumberFormat="1" applyFont="1" applyFill="1" applyBorder="1" applyAlignment="1">
      <alignment vertical="top" wrapText="1"/>
    </xf>
    <xf numFmtId="10" fontId="4" fillId="34" borderId="29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wrapText="1"/>
    </xf>
    <xf numFmtId="0" fontId="4" fillId="37" borderId="24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34" borderId="2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0" fontId="3" fillId="0" borderId="48" xfId="0" applyFont="1" applyBorder="1" applyAlignment="1">
      <alignment vertical="top" wrapText="1"/>
    </xf>
    <xf numFmtId="0" fontId="2" fillId="34" borderId="77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34" borderId="24" xfId="0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vertical="top" wrapText="1"/>
    </xf>
    <xf numFmtId="49" fontId="1" fillId="0" borderId="24" xfId="0" applyNumberFormat="1" applyFont="1" applyBorder="1" applyAlignment="1" quotePrefix="1">
      <alignment vertical="top" wrapText="1"/>
    </xf>
    <xf numFmtId="49" fontId="1" fillId="0" borderId="26" xfId="0" applyNumberFormat="1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0" fillId="0" borderId="78" xfId="0" applyBorder="1" applyAlignment="1">
      <alignment/>
    </xf>
    <xf numFmtId="0" fontId="4" fillId="0" borderId="3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3" fontId="1" fillId="0" borderId="57" xfId="0" applyNumberFormat="1" applyFont="1" applyBorder="1" applyAlignment="1">
      <alignment horizontal="right" wrapText="1"/>
    </xf>
    <xf numFmtId="49" fontId="1" fillId="0" borderId="73" xfId="0" applyNumberFormat="1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78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76" xfId="0" applyNumberFormat="1" applyFont="1" applyBorder="1" applyAlignment="1">
      <alignment horizontal="right"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80" xfId="0" applyFill="1" applyBorder="1" applyAlignment="1">
      <alignment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67" fontId="21" fillId="0" borderId="83" xfId="59" applyNumberFormat="1" applyFont="1" applyBorder="1" applyAlignment="1">
      <alignment horizontal="center" vertical="center" wrapText="1"/>
      <protection/>
    </xf>
    <xf numFmtId="167" fontId="20" fillId="0" borderId="24" xfId="58" applyNumberFormat="1" applyFont="1" applyBorder="1" applyAlignment="1" applyProtection="1">
      <alignment vertical="center" wrapText="1"/>
      <protection locked="0"/>
    </xf>
    <xf numFmtId="167" fontId="20" fillId="0" borderId="25" xfId="58" applyNumberFormat="1" applyFont="1" applyBorder="1" applyAlignment="1" applyProtection="1">
      <alignment vertical="center" wrapText="1"/>
      <protection locked="0"/>
    </xf>
    <xf numFmtId="168" fontId="15" fillId="0" borderId="26" xfId="58" applyNumberFormat="1" applyFont="1" applyBorder="1" applyAlignment="1" applyProtection="1">
      <alignment vertical="center" wrapText="1"/>
      <protection locked="0"/>
    </xf>
    <xf numFmtId="167" fontId="15" fillId="0" borderId="26" xfId="59" applyNumberFormat="1" applyFont="1" applyBorder="1" applyAlignment="1" applyProtection="1">
      <alignment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2" fillId="34" borderId="78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68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5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vertical="center" wrapText="1"/>
      <protection/>
    </xf>
    <xf numFmtId="0" fontId="0" fillId="0" borderId="84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85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4" fillId="0" borderId="86" xfId="0" applyNumberFormat="1" applyFont="1" applyBorder="1" applyAlignment="1">
      <alignment/>
    </xf>
    <xf numFmtId="3" fontId="1" fillId="0" borderId="86" xfId="0" applyNumberFormat="1" applyFont="1" applyBorder="1" applyAlignment="1">
      <alignment horizontal="right" vertical="top" wrapText="1"/>
    </xf>
    <xf numFmtId="3" fontId="4" fillId="0" borderId="86" xfId="0" applyNumberFormat="1" applyFont="1" applyBorder="1" applyAlignment="1">
      <alignment horizontal="right" wrapText="1"/>
    </xf>
    <xf numFmtId="3" fontId="1" fillId="0" borderId="86" xfId="0" applyNumberFormat="1" applyFont="1" applyFill="1" applyBorder="1" applyAlignment="1">
      <alignment horizontal="right" vertical="top" wrapText="1"/>
    </xf>
    <xf numFmtId="3" fontId="1" fillId="0" borderId="86" xfId="0" applyNumberFormat="1" applyFont="1" applyFill="1" applyBorder="1" applyAlignment="1">
      <alignment wrapText="1"/>
    </xf>
    <xf numFmtId="3" fontId="1" fillId="0" borderId="86" xfId="0" applyNumberFormat="1" applyFont="1" applyBorder="1" applyAlignment="1">
      <alignment wrapText="1"/>
    </xf>
    <xf numFmtId="3" fontId="1" fillId="0" borderId="86" xfId="0" applyNumberFormat="1" applyFont="1" applyFill="1" applyBorder="1" applyAlignment="1">
      <alignment horizontal="right" wrapText="1"/>
    </xf>
    <xf numFmtId="3" fontId="1" fillId="0" borderId="86" xfId="0" applyNumberFormat="1" applyFont="1" applyBorder="1" applyAlignment="1">
      <alignment horizontal="right" wrapText="1"/>
    </xf>
    <xf numFmtId="3" fontId="4" fillId="0" borderId="8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37" borderId="87" xfId="0" applyFont="1" applyFill="1" applyBorder="1" applyAlignment="1">
      <alignment horizontal="center" wrapText="1"/>
    </xf>
    <xf numFmtId="0" fontId="1" fillId="0" borderId="88" xfId="0" applyFont="1" applyBorder="1" applyAlignment="1">
      <alignment vertical="top" wrapText="1"/>
    </xf>
    <xf numFmtId="0" fontId="4" fillId="37" borderId="88" xfId="0" applyFont="1" applyFill="1" applyBorder="1" applyAlignment="1">
      <alignment horizontal="center" wrapText="1"/>
    </xf>
    <xf numFmtId="3" fontId="1" fillId="0" borderId="88" xfId="0" applyNumberFormat="1" applyFont="1" applyBorder="1" applyAlignment="1">
      <alignment horizontal="right" vertical="center" wrapText="1"/>
    </xf>
    <xf numFmtId="3" fontId="4" fillId="34" borderId="88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3" fontId="1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89" xfId="0" applyFont="1" applyBorder="1" applyAlignment="1">
      <alignment wrapText="1"/>
    </xf>
    <xf numFmtId="0" fontId="4" fillId="34" borderId="88" xfId="0" applyFont="1" applyFill="1" applyBorder="1" applyAlignment="1">
      <alignment horizontal="center" wrapText="1"/>
    </xf>
    <xf numFmtId="3" fontId="1" fillId="0" borderId="90" xfId="0" applyNumberFormat="1" applyFont="1" applyBorder="1" applyAlignment="1">
      <alignment horizontal="right" vertical="center" wrapText="1"/>
    </xf>
    <xf numFmtId="3" fontId="4" fillId="0" borderId="75" xfId="0" applyNumberFormat="1" applyFont="1" applyBorder="1" applyAlignment="1">
      <alignment horizontal="right" vertical="top" wrapText="1"/>
    </xf>
    <xf numFmtId="0" fontId="4" fillId="0" borderId="91" xfId="0" applyFont="1" applyBorder="1" applyAlignment="1">
      <alignment wrapText="1"/>
    </xf>
    <xf numFmtId="0" fontId="4" fillId="0" borderId="91" xfId="0" applyFont="1" applyFill="1" applyBorder="1" applyAlignment="1">
      <alignment horizont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right" vertical="top" wrapText="1"/>
    </xf>
    <xf numFmtId="3" fontId="4" fillId="0" borderId="91" xfId="0" applyNumberFormat="1" applyFont="1" applyBorder="1" applyAlignment="1">
      <alignment horizontal="right" wrapText="1"/>
    </xf>
    <xf numFmtId="0" fontId="1" fillId="0" borderId="92" xfId="0" applyFont="1" applyBorder="1" applyAlignment="1">
      <alignment/>
    </xf>
    <xf numFmtId="3" fontId="4" fillId="0" borderId="75" xfId="0" applyNumberFormat="1" applyFont="1" applyBorder="1" applyAlignment="1">
      <alignment horizontal="right" vertical="center" wrapText="1"/>
    </xf>
    <xf numFmtId="0" fontId="1" fillId="0" borderId="91" xfId="0" applyFont="1" applyBorder="1" applyAlignment="1">
      <alignment/>
    </xf>
    <xf numFmtId="3" fontId="4" fillId="0" borderId="91" xfId="0" applyNumberFormat="1" applyFont="1" applyBorder="1" applyAlignment="1">
      <alignment horizontal="right" vertical="center" wrapText="1"/>
    </xf>
    <xf numFmtId="0" fontId="31" fillId="35" borderId="93" xfId="0" applyFont="1" applyFill="1" applyBorder="1" applyAlignment="1">
      <alignment vertical="center" wrapText="1"/>
    </xf>
    <xf numFmtId="0" fontId="31" fillId="35" borderId="53" xfId="0" applyFont="1" applyFill="1" applyBorder="1" applyAlignment="1">
      <alignment vertical="center" wrapText="1"/>
    </xf>
    <xf numFmtId="0" fontId="1" fillId="0" borderId="94" xfId="0" applyFont="1" applyBorder="1" applyAlignment="1">
      <alignment/>
    </xf>
    <xf numFmtId="0" fontId="31" fillId="35" borderId="76" xfId="0" applyFont="1" applyFill="1" applyBorder="1" applyAlignment="1">
      <alignment vertical="center" wrapText="1"/>
    </xf>
    <xf numFmtId="0" fontId="31" fillId="35" borderId="61" xfId="0" applyFont="1" applyFill="1" applyBorder="1" applyAlignment="1">
      <alignment vertical="center" wrapText="1"/>
    </xf>
    <xf numFmtId="0" fontId="31" fillId="35" borderId="22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1" fillId="0" borderId="95" xfId="0" applyFont="1" applyBorder="1" applyAlignment="1">
      <alignment/>
    </xf>
    <xf numFmtId="3" fontId="1" fillId="0" borderId="96" xfId="0" applyNumberFormat="1" applyFont="1" applyBorder="1" applyAlignment="1">
      <alignment horizontal="righ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1" fillId="0" borderId="73" xfId="0" applyFont="1" applyBorder="1" applyAlignment="1">
      <alignment vertical="top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8" xfId="0" applyNumberFormat="1" applyFont="1" applyBorder="1" applyAlignment="1">
      <alignment vertical="center" wrapText="1"/>
    </xf>
    <xf numFmtId="10" fontId="1" fillId="0" borderId="69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 shrinkToFit="1"/>
    </xf>
    <xf numFmtId="0" fontId="6" fillId="0" borderId="97" xfId="0" applyFont="1" applyBorder="1" applyAlignment="1">
      <alignment/>
    </xf>
    <xf numFmtId="0" fontId="1" fillId="0" borderId="70" xfId="0" applyFont="1" applyFill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1" fillId="0" borderId="70" xfId="0" applyNumberFormat="1" applyFont="1" applyFill="1" applyBorder="1" applyAlignment="1">
      <alignment horizontal="right" vertical="center" wrapText="1"/>
    </xf>
    <xf numFmtId="0" fontId="1" fillId="0" borderId="88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98" xfId="0" applyFont="1" applyBorder="1" applyAlignment="1">
      <alignment/>
    </xf>
    <xf numFmtId="0" fontId="1" fillId="0" borderId="16" xfId="0" applyFont="1" applyBorder="1" applyAlignment="1">
      <alignment horizontal="righ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0" fontId="1" fillId="0" borderId="99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top" wrapText="1" indent="3"/>
    </xf>
    <xf numFmtId="0" fontId="4" fillId="34" borderId="25" xfId="0" applyFont="1" applyFill="1" applyBorder="1" applyAlignment="1">
      <alignment vertical="top" wrapText="1"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34" borderId="27" xfId="0" applyNumberFormat="1" applyFont="1" applyFill="1" applyBorder="1" applyAlignment="1">
      <alignment horizontal="right" vertical="center" wrapText="1"/>
    </xf>
    <xf numFmtId="0" fontId="0" fillId="0" borderId="91" xfId="0" applyBorder="1" applyAlignment="1">
      <alignment/>
    </xf>
    <xf numFmtId="167" fontId="22" fillId="0" borderId="22" xfId="61" applyNumberFormat="1" applyFont="1" applyBorder="1" applyAlignment="1">
      <alignment horizontal="center" vertical="center" wrapText="1"/>
      <protection/>
    </xf>
    <xf numFmtId="167" fontId="22" fillId="0" borderId="22" xfId="61" applyNumberFormat="1" applyFont="1" applyBorder="1" applyAlignment="1">
      <alignment vertical="center" wrapText="1"/>
      <protection/>
    </xf>
    <xf numFmtId="167" fontId="11" fillId="0" borderId="22" xfId="61" applyNumberFormat="1" applyFont="1" applyBorder="1" applyAlignment="1">
      <alignment horizontal="right"/>
      <protection/>
    </xf>
    <xf numFmtId="0" fontId="3" fillId="0" borderId="9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0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33" fillId="38" borderId="90" xfId="0" applyFont="1" applyFill="1" applyBorder="1" applyAlignment="1">
      <alignment/>
    </xf>
    <xf numFmtId="0" fontId="33" fillId="38" borderId="68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33" fillId="38" borderId="17" xfId="0" applyFont="1" applyFill="1" applyBorder="1" applyAlignment="1">
      <alignment horizontal="center"/>
    </xf>
    <xf numFmtId="0" fontId="33" fillId="38" borderId="68" xfId="0" applyFont="1" applyFill="1" applyBorder="1" applyAlignment="1">
      <alignment/>
    </xf>
    <xf numFmtId="0" fontId="33" fillId="38" borderId="101" xfId="0" applyFont="1" applyFill="1" applyBorder="1" applyAlignment="1">
      <alignment/>
    </xf>
    <xf numFmtId="0" fontId="1" fillId="0" borderId="102" xfId="0" applyFont="1" applyBorder="1" applyAlignment="1">
      <alignment vertical="top" wrapText="1"/>
    </xf>
    <xf numFmtId="3" fontId="1" fillId="0" borderId="10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49" fontId="1" fillId="0" borderId="16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103" xfId="0" applyFont="1" applyBorder="1" applyAlignment="1">
      <alignment horizontal="center" wrapText="1"/>
    </xf>
    <xf numFmtId="0" fontId="1" fillId="0" borderId="73" xfId="0" applyFont="1" applyBorder="1" applyAlignment="1">
      <alignment horizontal="left" vertical="top" wrapText="1" indent="3"/>
    </xf>
    <xf numFmtId="0" fontId="1" fillId="0" borderId="68" xfId="0" applyFont="1" applyBorder="1" applyAlignment="1">
      <alignment horizontal="right" vertical="center" wrapText="1"/>
    </xf>
    <xf numFmtId="0" fontId="1" fillId="0" borderId="102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top" wrapText="1"/>
    </xf>
    <xf numFmtId="0" fontId="6" fillId="0" borderId="88" xfId="0" applyFont="1" applyBorder="1" applyAlignment="1">
      <alignment horizontal="center" vertical="top" wrapText="1"/>
    </xf>
    <xf numFmtId="0" fontId="6" fillId="0" borderId="96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top" wrapText="1"/>
    </xf>
    <xf numFmtId="0" fontId="1" fillId="0" borderId="88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86" xfId="0" applyNumberFormat="1" applyFont="1" applyBorder="1" applyAlignment="1">
      <alignment horizontal="right" wrapText="1"/>
    </xf>
    <xf numFmtId="0" fontId="1" fillId="0" borderId="73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6" fillId="0" borderId="104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167" fontId="1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3" fillId="0" borderId="0" xfId="57" applyNumberFormat="1" applyFont="1" applyAlignment="1">
      <alignment horizontal="center" vertical="center" wrapText="1"/>
      <protection/>
    </xf>
    <xf numFmtId="0" fontId="1" fillId="0" borderId="7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88" xfId="0" applyFont="1" applyBorder="1" applyAlignment="1">
      <alignment horizontal="center" wrapText="1"/>
    </xf>
    <xf numFmtId="0" fontId="4" fillId="0" borderId="96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1" fillId="0" borderId="103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7" xfId="0" applyFont="1" applyBorder="1" applyAlignment="1">
      <alignment horizontal="center" vertical="top" wrapText="1"/>
    </xf>
    <xf numFmtId="0" fontId="2" fillId="34" borderId="6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6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1" fillId="0" borderId="4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1" fillId="35" borderId="108" xfId="0" applyFont="1" applyFill="1" applyBorder="1" applyAlignment="1">
      <alignment horizontal="center" vertical="center" wrapText="1"/>
    </xf>
    <xf numFmtId="0" fontId="31" fillId="35" borderId="93" xfId="0" applyFont="1" applyFill="1" applyBorder="1" applyAlignment="1">
      <alignment horizontal="center" vertical="center" wrapText="1"/>
    </xf>
    <xf numFmtId="0" fontId="31" fillId="35" borderId="53" xfId="0" applyFont="1" applyFill="1" applyBorder="1" applyAlignment="1">
      <alignment horizontal="center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0" fontId="1" fillId="0" borderId="94" xfId="0" applyFont="1" applyBorder="1" applyAlignment="1">
      <alignment horizontal="right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76" xfId="0" applyFont="1" applyFill="1" applyBorder="1" applyAlignment="1">
      <alignment horizontal="center" vertical="center" wrapText="1"/>
    </xf>
    <xf numFmtId="0" fontId="31" fillId="35" borderId="5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30" fillId="35" borderId="46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31" fillId="35" borderId="108" xfId="0" applyFont="1" applyFill="1" applyBorder="1" applyAlignment="1">
      <alignment horizontal="left" vertical="top" wrapText="1"/>
    </xf>
    <xf numFmtId="0" fontId="31" fillId="35" borderId="93" xfId="0" applyFont="1" applyFill="1" applyBorder="1" applyAlignment="1">
      <alignment horizontal="left" vertical="top" wrapText="1"/>
    </xf>
    <xf numFmtId="0" fontId="31" fillId="35" borderId="109" xfId="0" applyFont="1" applyFill="1" applyBorder="1" applyAlignment="1">
      <alignment horizontal="left" vertical="top" wrapText="1"/>
    </xf>
    <xf numFmtId="0" fontId="1" fillId="0" borderId="9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34" borderId="46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0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7" fontId="26" fillId="0" borderId="0" xfId="58" applyNumberFormat="1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Alignment="1">
      <alignment horizontal="center" vertical="center" wrapText="1"/>
      <protection/>
    </xf>
    <xf numFmtId="0" fontId="33" fillId="34" borderId="110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11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12" xfId="0" applyFont="1" applyFill="1" applyBorder="1" applyAlignment="1">
      <alignment horizontal="center" vertical="center"/>
    </xf>
    <xf numFmtId="0" fontId="33" fillId="34" borderId="113" xfId="0" applyFont="1" applyFill="1" applyBorder="1" applyAlignment="1">
      <alignment horizontal="center" vertical="center"/>
    </xf>
    <xf numFmtId="3" fontId="33" fillId="0" borderId="14" xfId="0" applyNumberFormat="1" applyFont="1" applyBorder="1" applyAlignment="1">
      <alignment horizontal="right"/>
    </xf>
    <xf numFmtId="3" fontId="33" fillId="0" borderId="113" xfId="0" applyNumberFormat="1" applyFon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3" fontId="33" fillId="0" borderId="60" xfId="0" applyNumberFormat="1" applyFont="1" applyBorder="1" applyAlignment="1">
      <alignment horizontal="right"/>
    </xf>
    <xf numFmtId="3" fontId="33" fillId="0" borderId="114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13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7" fontId="15" fillId="0" borderId="0" xfId="59" applyNumberFormat="1" applyFont="1" applyAlignment="1">
      <alignment horizontal="center" vertical="center" wrapText="1"/>
      <protection/>
    </xf>
    <xf numFmtId="167" fontId="15" fillId="0" borderId="0" xfId="59" applyNumberFormat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34" borderId="31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23" fillId="0" borderId="0" xfId="62" applyFont="1" applyAlignment="1" applyProtection="1">
      <alignment horizontal="center"/>
      <protection/>
    </xf>
    <xf numFmtId="0" fontId="15" fillId="0" borderId="115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3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3" width="15.8515625" style="0" customWidth="1"/>
    <col min="4" max="4" width="16.00390625" style="0" customWidth="1"/>
    <col min="5" max="5" width="13.140625" style="0" customWidth="1"/>
  </cols>
  <sheetData>
    <row r="1" spans="1:5" ht="15" customHeight="1">
      <c r="A1" s="615" t="s">
        <v>209</v>
      </c>
      <c r="B1" s="615"/>
      <c r="C1" s="615"/>
      <c r="D1" s="615"/>
      <c r="E1" s="87"/>
    </row>
    <row r="2" spans="1:5" ht="12" customHeight="1">
      <c r="A2" s="616" t="s">
        <v>585</v>
      </c>
      <c r="B2" s="616"/>
      <c r="C2" s="616"/>
      <c r="D2" s="616"/>
      <c r="E2" s="88"/>
    </row>
    <row r="3" spans="1:5" ht="15" customHeight="1">
      <c r="A3" s="616" t="s">
        <v>426</v>
      </c>
      <c r="B3" s="616"/>
      <c r="C3" s="616"/>
      <c r="D3" s="616"/>
      <c r="E3" s="88"/>
    </row>
    <row r="4" spans="1:5" ht="12.75" customHeight="1">
      <c r="A4" s="585"/>
      <c r="B4" s="585"/>
      <c r="C4" s="585"/>
      <c r="D4" s="585" t="s">
        <v>526</v>
      </c>
      <c r="E4" s="497"/>
    </row>
    <row r="5" spans="1:5" ht="26.25" customHeight="1">
      <c r="A5" s="421" t="s">
        <v>0</v>
      </c>
      <c r="B5" s="422" t="s">
        <v>1</v>
      </c>
      <c r="C5" s="511" t="s">
        <v>553</v>
      </c>
      <c r="D5" s="511" t="s">
        <v>522</v>
      </c>
      <c r="E5" s="521"/>
    </row>
    <row r="6" spans="1:5" ht="15" customHeight="1">
      <c r="A6" s="93"/>
      <c r="B6" s="609" t="s">
        <v>2</v>
      </c>
      <c r="C6" s="610"/>
      <c r="D6" s="610"/>
      <c r="E6" s="514"/>
    </row>
    <row r="7" spans="1:5" ht="15" customHeight="1">
      <c r="A7" s="210" t="s">
        <v>3</v>
      </c>
      <c r="B7" s="609" t="s">
        <v>4</v>
      </c>
      <c r="C7" s="610"/>
      <c r="D7" s="610"/>
      <c r="E7" s="514"/>
    </row>
    <row r="8" spans="1:14" ht="15" customHeight="1">
      <c r="A8" s="214" t="s">
        <v>5</v>
      </c>
      <c r="B8" s="612" t="s">
        <v>6</v>
      </c>
      <c r="C8" s="613"/>
      <c r="D8" s="614"/>
      <c r="E8" s="515"/>
      <c r="N8" s="8"/>
    </row>
    <row r="9" spans="1:14" ht="15" customHeight="1">
      <c r="A9" s="214"/>
      <c r="B9" s="13" t="s">
        <v>7</v>
      </c>
      <c r="C9" s="196">
        <v>95007</v>
      </c>
      <c r="D9" s="196">
        <v>95007</v>
      </c>
      <c r="E9" s="516"/>
      <c r="K9" s="11"/>
      <c r="L9" s="11"/>
      <c r="M9" s="11"/>
      <c r="N9" s="43"/>
    </row>
    <row r="10" spans="1:14" ht="15" customHeight="1">
      <c r="A10" s="214"/>
      <c r="B10" s="13" t="s">
        <v>8</v>
      </c>
      <c r="C10" s="196">
        <f>'2sz melléklet'!C28</f>
        <v>395611</v>
      </c>
      <c r="D10" s="196">
        <f>'2sz melléklet'!D28</f>
        <v>477123</v>
      </c>
      <c r="E10" s="516"/>
      <c r="N10" s="8"/>
    </row>
    <row r="11" spans="1:5" ht="15" customHeight="1">
      <c r="A11" s="214" t="s">
        <v>9</v>
      </c>
      <c r="B11" s="612" t="s">
        <v>10</v>
      </c>
      <c r="C11" s="613"/>
      <c r="D11" s="614"/>
      <c r="E11" s="515"/>
    </row>
    <row r="12" spans="1:5" ht="15" customHeight="1">
      <c r="A12" s="214"/>
      <c r="B12" s="13" t="s">
        <v>11</v>
      </c>
      <c r="C12" s="196">
        <v>416300</v>
      </c>
      <c r="D12" s="196">
        <v>416300</v>
      </c>
      <c r="E12" s="516"/>
    </row>
    <row r="13" spans="1:5" ht="15" customHeight="1">
      <c r="A13" s="214"/>
      <c r="B13" s="13" t="s">
        <v>12</v>
      </c>
      <c r="C13" s="196">
        <v>498873</v>
      </c>
      <c r="D13" s="196">
        <v>498873</v>
      </c>
      <c r="E13" s="516"/>
    </row>
    <row r="14" spans="1:5" ht="17.25" customHeight="1">
      <c r="A14" s="214"/>
      <c r="B14" s="13" t="s">
        <v>13</v>
      </c>
      <c r="C14" s="196">
        <v>10000</v>
      </c>
      <c r="D14" s="196">
        <v>10000</v>
      </c>
      <c r="E14" s="516"/>
    </row>
    <row r="15" spans="1:5" ht="15" customHeight="1">
      <c r="A15" s="214"/>
      <c r="B15" s="522" t="s">
        <v>528</v>
      </c>
      <c r="C15" s="249">
        <f>SUM(C12:C14)+C9+C10</f>
        <v>1415791</v>
      </c>
      <c r="D15" s="249">
        <f>SUM(D12:D14)+D9+D10</f>
        <v>1497303</v>
      </c>
      <c r="E15" s="517"/>
    </row>
    <row r="16" spans="1:5" ht="12" customHeight="1">
      <c r="A16" s="210" t="s">
        <v>14</v>
      </c>
      <c r="B16" s="609" t="s">
        <v>15</v>
      </c>
      <c r="C16" s="610"/>
      <c r="D16" s="610"/>
      <c r="E16" s="514"/>
    </row>
    <row r="17" spans="1:5" ht="15" customHeight="1">
      <c r="A17" s="214" t="s">
        <v>5</v>
      </c>
      <c r="B17" s="612" t="s">
        <v>16</v>
      </c>
      <c r="C17" s="613"/>
      <c r="D17" s="614"/>
      <c r="E17" s="515"/>
    </row>
    <row r="18" spans="1:5" ht="15" customHeight="1">
      <c r="A18" s="214"/>
      <c r="B18" s="13" t="s">
        <v>17</v>
      </c>
      <c r="C18" s="333">
        <v>1179888</v>
      </c>
      <c r="D18" s="333">
        <v>1179888</v>
      </c>
      <c r="E18" s="516"/>
    </row>
    <row r="19" spans="1:5" ht="15" customHeight="1">
      <c r="A19" s="214"/>
      <c r="B19" s="13" t="s">
        <v>18</v>
      </c>
      <c r="C19" s="333">
        <v>128349</v>
      </c>
      <c r="D19" s="333">
        <v>160489</v>
      </c>
      <c r="E19" s="516"/>
    </row>
    <row r="20" spans="1:5" ht="15" customHeight="1">
      <c r="A20" s="214"/>
      <c r="B20" s="13" t="s">
        <v>19</v>
      </c>
      <c r="C20" s="333">
        <v>331110</v>
      </c>
      <c r="D20" s="333">
        <v>355285</v>
      </c>
      <c r="E20" s="516"/>
    </row>
    <row r="21" spans="1:5" ht="15" customHeight="1">
      <c r="A21" s="214"/>
      <c r="B21" s="423" t="s">
        <v>560</v>
      </c>
      <c r="C21" s="196">
        <v>7616</v>
      </c>
      <c r="D21" s="196">
        <v>8153</v>
      </c>
      <c r="E21" s="516"/>
    </row>
    <row r="22" spans="1:5" ht="15" customHeight="1">
      <c r="A22" s="214"/>
      <c r="B22" s="563" t="s">
        <v>561</v>
      </c>
      <c r="C22" s="235">
        <v>40000</v>
      </c>
      <c r="D22" s="235">
        <v>40000</v>
      </c>
      <c r="E22" s="516"/>
    </row>
    <row r="23" spans="1:5" ht="24.75" customHeight="1">
      <c r="A23" s="214"/>
      <c r="B23" s="562" t="s">
        <v>562</v>
      </c>
      <c r="C23" s="566">
        <v>115889</v>
      </c>
      <c r="D23" s="566">
        <v>115889</v>
      </c>
      <c r="E23" s="516"/>
    </row>
    <row r="24" spans="1:5" ht="12" customHeight="1">
      <c r="A24" s="214"/>
      <c r="B24" s="522" t="s">
        <v>527</v>
      </c>
      <c r="C24" s="565">
        <f>SUM(C18:C23)</f>
        <v>1802852</v>
      </c>
      <c r="D24" s="249">
        <f>SUM(D18:D23)</f>
        <v>1859704</v>
      </c>
      <c r="E24" s="517"/>
    </row>
    <row r="25" spans="1:5" ht="15" customHeight="1">
      <c r="A25" s="210" t="s">
        <v>20</v>
      </c>
      <c r="B25" s="609" t="s">
        <v>21</v>
      </c>
      <c r="C25" s="610"/>
      <c r="D25" s="610"/>
      <c r="E25" s="514"/>
    </row>
    <row r="26" spans="1:13" ht="15" customHeight="1">
      <c r="A26" s="214" t="s">
        <v>5</v>
      </c>
      <c r="B26" s="612" t="s">
        <v>367</v>
      </c>
      <c r="C26" s="613"/>
      <c r="D26" s="614"/>
      <c r="E26" s="515"/>
      <c r="K26" s="11"/>
      <c r="L26" s="11"/>
      <c r="M26" s="11"/>
    </row>
    <row r="27" spans="1:5" ht="15" customHeight="1">
      <c r="A27" s="214"/>
      <c r="B27" s="13" t="s">
        <v>22</v>
      </c>
      <c r="C27" s="196">
        <v>351304</v>
      </c>
      <c r="D27" s="196">
        <v>325545</v>
      </c>
      <c r="E27" s="516"/>
    </row>
    <row r="28" spans="1:5" ht="15" customHeight="1">
      <c r="A28" s="214"/>
      <c r="B28" s="13" t="s">
        <v>8</v>
      </c>
      <c r="C28" s="196">
        <f>'2sz melléklet'!F28</f>
        <v>40000</v>
      </c>
      <c r="D28" s="196">
        <f>'2sz melléklet'!G28</f>
        <v>44950</v>
      </c>
      <c r="E28" s="516"/>
    </row>
    <row r="29" spans="1:5" ht="15" customHeight="1">
      <c r="A29" s="214" t="s">
        <v>9</v>
      </c>
      <c r="B29" s="13" t="s">
        <v>23</v>
      </c>
      <c r="C29" s="196">
        <v>30000</v>
      </c>
      <c r="D29" s="196">
        <v>30000</v>
      </c>
      <c r="E29" s="516"/>
    </row>
    <row r="30" spans="1:13" ht="15" customHeight="1">
      <c r="A30" s="214"/>
      <c r="B30" s="248" t="s">
        <v>21</v>
      </c>
      <c r="C30" s="249">
        <f>SUM(C27:C29)</f>
        <v>421304</v>
      </c>
      <c r="D30" s="249">
        <f>SUM(D27:D29)</f>
        <v>400495</v>
      </c>
      <c r="E30" s="517"/>
      <c r="G30" s="11"/>
      <c r="K30" s="11"/>
      <c r="L30" s="11"/>
      <c r="M30" s="11"/>
    </row>
    <row r="31" spans="1:5" ht="15" customHeight="1">
      <c r="A31" s="210" t="s">
        <v>24</v>
      </c>
      <c r="B31" s="609" t="s">
        <v>25</v>
      </c>
      <c r="C31" s="610"/>
      <c r="D31" s="610"/>
      <c r="E31" s="514"/>
    </row>
    <row r="32" spans="1:5" ht="15" customHeight="1">
      <c r="A32" s="214" t="s">
        <v>5</v>
      </c>
      <c r="B32" s="510" t="s">
        <v>26</v>
      </c>
      <c r="C32" s="611"/>
      <c r="D32" s="611"/>
      <c r="E32" s="515"/>
    </row>
    <row r="33" spans="1:7" ht="27.75" customHeight="1">
      <c r="A33" s="608"/>
      <c r="B33" s="13" t="s">
        <v>27</v>
      </c>
      <c r="C33" s="549">
        <v>1476126</v>
      </c>
      <c r="D33" s="549">
        <v>1509456</v>
      </c>
      <c r="E33" s="518"/>
      <c r="G33" s="146"/>
    </row>
    <row r="34" spans="1:5" ht="15" customHeight="1">
      <c r="A34" s="608"/>
      <c r="B34" s="13" t="s">
        <v>28</v>
      </c>
      <c r="C34" s="333">
        <v>205097</v>
      </c>
      <c r="D34" s="333">
        <v>216306</v>
      </c>
      <c r="E34" s="518"/>
    </row>
    <row r="35" spans="1:5" ht="15" customHeight="1">
      <c r="A35" s="608"/>
      <c r="B35" s="13" t="s">
        <v>29</v>
      </c>
      <c r="C35" s="333"/>
      <c r="D35" s="333"/>
      <c r="E35" s="518"/>
    </row>
    <row r="36" spans="1:8" ht="15" customHeight="1">
      <c r="A36" s="608"/>
      <c r="B36" s="13" t="s">
        <v>30</v>
      </c>
      <c r="C36" s="196">
        <f>'2sz melléklet'!I28-'1.szmelléklet bevétel'!C33</f>
        <v>156257</v>
      </c>
      <c r="D36" s="196">
        <f>'2sz melléklet'!J28-'1.szmelléklet bevétel'!D33</f>
        <v>164124</v>
      </c>
      <c r="E36" s="516"/>
      <c r="G36" s="146"/>
      <c r="H36" s="11"/>
    </row>
    <row r="37" spans="1:5" ht="15" customHeight="1">
      <c r="A37" s="214" t="s">
        <v>9</v>
      </c>
      <c r="B37" s="612" t="s">
        <v>31</v>
      </c>
      <c r="C37" s="613"/>
      <c r="D37" s="614"/>
      <c r="E37" s="515"/>
    </row>
    <row r="38" spans="1:5" ht="15" customHeight="1">
      <c r="A38" s="608"/>
      <c r="B38" s="13" t="s">
        <v>28</v>
      </c>
      <c r="C38" s="333">
        <v>2562477</v>
      </c>
      <c r="D38" s="333">
        <v>1278986</v>
      </c>
      <c r="E38" s="516"/>
    </row>
    <row r="39" spans="1:5" ht="15" customHeight="1">
      <c r="A39" s="608"/>
      <c r="B39" s="13" t="s">
        <v>30</v>
      </c>
      <c r="C39" s="549">
        <f>'2sz melléklet'!C55</f>
        <v>145908</v>
      </c>
      <c r="D39" s="549">
        <f>'2sz melléklet'!D55</f>
        <v>152704</v>
      </c>
      <c r="E39" s="518"/>
    </row>
    <row r="40" spans="1:7" ht="15" customHeight="1">
      <c r="A40" s="608"/>
      <c r="B40" s="522" t="s">
        <v>529</v>
      </c>
      <c r="C40" s="249">
        <f>SUM(C33:C39)</f>
        <v>4545865</v>
      </c>
      <c r="D40" s="249">
        <f>SUM(D33:D39)</f>
        <v>3321576</v>
      </c>
      <c r="E40" s="519"/>
      <c r="G40" s="146"/>
    </row>
    <row r="41" spans="1:5" ht="15" customHeight="1">
      <c r="A41" s="210" t="s">
        <v>32</v>
      </c>
      <c r="B41" s="29" t="s">
        <v>33</v>
      </c>
      <c r="C41" s="550">
        <v>10550</v>
      </c>
      <c r="D41" s="548">
        <v>10550</v>
      </c>
      <c r="E41" s="519"/>
    </row>
    <row r="42" spans="1:5" ht="15" customHeight="1">
      <c r="A42" s="210" t="s">
        <v>34</v>
      </c>
      <c r="B42" s="609" t="s">
        <v>35</v>
      </c>
      <c r="C42" s="610"/>
      <c r="D42" s="610"/>
      <c r="E42" s="514"/>
    </row>
    <row r="43" spans="1:5" ht="15" customHeight="1">
      <c r="A43" s="214" t="s">
        <v>5</v>
      </c>
      <c r="B43" s="13" t="s">
        <v>36</v>
      </c>
      <c r="C43" s="552">
        <v>415000</v>
      </c>
      <c r="D43" s="551">
        <v>415000</v>
      </c>
      <c r="E43" s="520"/>
    </row>
    <row r="44" spans="1:5" ht="15" customHeight="1">
      <c r="A44" s="214"/>
      <c r="B44" s="522" t="s">
        <v>530</v>
      </c>
      <c r="C44" s="249">
        <f>SUM(C43:C43)</f>
        <v>415000</v>
      </c>
      <c r="D44" s="249">
        <f>SUM(D43:D43)</f>
        <v>415000</v>
      </c>
      <c r="E44" s="517"/>
    </row>
    <row r="45" spans="1:7" ht="15" customHeight="1">
      <c r="A45" s="210" t="s">
        <v>37</v>
      </c>
      <c r="B45" s="609" t="s">
        <v>38</v>
      </c>
      <c r="C45" s="610"/>
      <c r="D45" s="610"/>
      <c r="E45" s="514"/>
      <c r="G45" s="11"/>
    </row>
    <row r="46" spans="1:5" ht="15" customHeight="1">
      <c r="A46" s="214" t="s">
        <v>5</v>
      </c>
      <c r="B46" s="13" t="s">
        <v>39</v>
      </c>
      <c r="C46" s="547">
        <v>274229</v>
      </c>
      <c r="D46" s="547">
        <v>274229</v>
      </c>
      <c r="E46" s="516"/>
    </row>
    <row r="47" spans="1:5" ht="15" customHeight="1">
      <c r="A47" s="424"/>
      <c r="B47" s="15" t="s">
        <v>40</v>
      </c>
      <c r="C47" s="194">
        <f>C46+C44+C41+C40+C30+C24+C15</f>
        <v>8885591</v>
      </c>
      <c r="D47" s="513">
        <f>D46+D44+D41+D40+D30+D24+D15</f>
        <v>7778857</v>
      </c>
      <c r="E47" s="519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5.75" customHeight="1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112" ht="13.5">
      <c r="B112" s="558"/>
    </row>
    <row r="127" ht="13.5">
      <c r="B127" s="558"/>
    </row>
    <row r="135" ht="13.5">
      <c r="B135" s="558"/>
    </row>
    <row r="141" ht="13.5">
      <c r="B141" s="558"/>
    </row>
    <row r="154" ht="13.5">
      <c r="B154" s="558"/>
    </row>
    <row r="162" ht="13.5">
      <c r="B162" s="558"/>
    </row>
    <row r="169" ht="13.5">
      <c r="B169" s="558"/>
    </row>
    <row r="176" ht="13.5">
      <c r="B176" s="558"/>
    </row>
    <row r="181" ht="13.5">
      <c r="B181" s="558"/>
    </row>
    <row r="193" ht="13.5">
      <c r="B193" s="558"/>
    </row>
    <row r="213" spans="3:6" ht="12.75">
      <c r="C213" s="405"/>
      <c r="D213" s="405"/>
      <c r="E213" s="405"/>
      <c r="F213" s="405"/>
    </row>
  </sheetData>
  <sheetProtection/>
  <mergeCells count="18">
    <mergeCell ref="B45:D45"/>
    <mergeCell ref="B16:D16"/>
    <mergeCell ref="B17:D17"/>
    <mergeCell ref="B25:D25"/>
    <mergeCell ref="B26:D26"/>
    <mergeCell ref="A1:D1"/>
    <mergeCell ref="A2:D2"/>
    <mergeCell ref="A3:D3"/>
    <mergeCell ref="B6:D6"/>
    <mergeCell ref="B7:D7"/>
    <mergeCell ref="B42:D42"/>
    <mergeCell ref="A38:A40"/>
    <mergeCell ref="A33:A36"/>
    <mergeCell ref="B31:D31"/>
    <mergeCell ref="C32:D32"/>
    <mergeCell ref="B37:D37"/>
    <mergeCell ref="B8:D8"/>
    <mergeCell ref="B11:D11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zoomScalePageLayoutView="0" workbookViewId="0" topLeftCell="A16">
      <selection activeCell="E31" sqref="E31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9.00390625" style="0" customWidth="1"/>
    <col min="4" max="4" width="8.00390625" style="0" customWidth="1"/>
    <col min="5" max="5" width="8.140625" style="0" customWidth="1"/>
    <col min="6" max="6" width="9.7109375" style="0" customWidth="1"/>
  </cols>
  <sheetData>
    <row r="1" spans="1:8" ht="12.75">
      <c r="A1" s="615" t="s">
        <v>496</v>
      </c>
      <c r="B1" s="615"/>
      <c r="C1" s="615"/>
      <c r="D1" s="615"/>
      <c r="E1" s="615"/>
      <c r="F1" s="615"/>
      <c r="G1" s="615"/>
      <c r="H1" s="615"/>
    </row>
    <row r="2" spans="1:5" ht="12.75">
      <c r="A2" s="16"/>
      <c r="B2" s="17"/>
      <c r="C2" s="17"/>
      <c r="D2" s="17"/>
      <c r="E2" s="17"/>
    </row>
    <row r="3" spans="1:8" ht="12.75">
      <c r="A3" s="626" t="s">
        <v>591</v>
      </c>
      <c r="B3" s="626"/>
      <c r="C3" s="626"/>
      <c r="D3" s="626"/>
      <c r="E3" s="626"/>
      <c r="F3" s="626"/>
      <c r="G3" s="626"/>
      <c r="H3" s="626"/>
    </row>
    <row r="4" spans="1:8" ht="12.75">
      <c r="A4" s="626" t="s">
        <v>263</v>
      </c>
      <c r="B4" s="626"/>
      <c r="C4" s="626"/>
      <c r="D4" s="626"/>
      <c r="E4" s="626"/>
      <c r="F4" s="626"/>
      <c r="G4" s="626"/>
      <c r="H4" s="626"/>
    </row>
    <row r="5" spans="1:8" ht="12.75">
      <c r="A5" s="626" t="s">
        <v>264</v>
      </c>
      <c r="B5" s="626"/>
      <c r="C5" s="626"/>
      <c r="D5" s="626"/>
      <c r="E5" s="626"/>
      <c r="F5" s="626"/>
      <c r="G5" s="626"/>
      <c r="H5" s="626"/>
    </row>
    <row r="6" spans="1:8" ht="12.75">
      <c r="A6" s="626" t="s">
        <v>497</v>
      </c>
      <c r="B6" s="626"/>
      <c r="C6" s="626"/>
      <c r="D6" s="626"/>
      <c r="E6" s="626"/>
      <c r="F6" s="626"/>
      <c r="G6" s="626"/>
      <c r="H6" s="626"/>
    </row>
    <row r="7" spans="1:8" ht="13.5" thickBot="1">
      <c r="A7" s="687" t="s">
        <v>280</v>
      </c>
      <c r="B7" s="687"/>
      <c r="C7" s="687"/>
      <c r="D7" s="687"/>
      <c r="E7" s="687"/>
      <c r="F7" s="687"/>
      <c r="G7" s="687"/>
      <c r="H7" s="687"/>
    </row>
    <row r="8" spans="1:8" ht="30" customHeight="1">
      <c r="A8" s="181" t="s">
        <v>113</v>
      </c>
      <c r="B8" s="688" t="s">
        <v>266</v>
      </c>
      <c r="C8" s="181" t="s">
        <v>534</v>
      </c>
      <c r="D8" s="181" t="s">
        <v>499</v>
      </c>
      <c r="E8" s="181" t="s">
        <v>500</v>
      </c>
      <c r="F8" s="181" t="s">
        <v>534</v>
      </c>
      <c r="G8" s="181" t="s">
        <v>499</v>
      </c>
      <c r="H8" s="181" t="s">
        <v>500</v>
      </c>
    </row>
    <row r="9" spans="1:8" ht="41.25" customHeight="1" thickBot="1">
      <c r="A9" s="180" t="s">
        <v>265</v>
      </c>
      <c r="B9" s="689"/>
      <c r="C9" s="180" t="s">
        <v>543</v>
      </c>
      <c r="D9" s="180" t="s">
        <v>544</v>
      </c>
      <c r="E9" s="180" t="s">
        <v>544</v>
      </c>
      <c r="F9" s="180" t="s">
        <v>541</v>
      </c>
      <c r="G9" s="180" t="s">
        <v>542</v>
      </c>
      <c r="H9" s="180" t="s">
        <v>542</v>
      </c>
    </row>
    <row r="10" spans="1:8" ht="33.75" customHeight="1">
      <c r="A10" s="600" t="s">
        <v>5</v>
      </c>
      <c r="B10" s="341" t="s">
        <v>267</v>
      </c>
      <c r="C10" s="342">
        <v>44</v>
      </c>
      <c r="D10" s="341">
        <v>40</v>
      </c>
      <c r="E10" s="341">
        <v>4</v>
      </c>
      <c r="F10" s="342">
        <v>44</v>
      </c>
      <c r="G10" s="341">
        <v>40</v>
      </c>
      <c r="H10" s="341">
        <v>4</v>
      </c>
    </row>
    <row r="11" spans="1:8" ht="24.75" customHeight="1">
      <c r="A11" s="601" t="s">
        <v>9</v>
      </c>
      <c r="B11" s="23" t="s">
        <v>76</v>
      </c>
      <c r="C11" s="37">
        <v>120</v>
      </c>
      <c r="D11" s="23">
        <v>117</v>
      </c>
      <c r="E11" s="23">
        <v>3</v>
      </c>
      <c r="F11" s="37">
        <v>120</v>
      </c>
      <c r="G11" s="23">
        <v>117</v>
      </c>
      <c r="H11" s="23">
        <v>3</v>
      </c>
    </row>
    <row r="12" spans="1:8" ht="12.75">
      <c r="A12" s="691" t="s">
        <v>77</v>
      </c>
      <c r="B12" s="23" t="s">
        <v>268</v>
      </c>
      <c r="C12" s="37">
        <v>77</v>
      </c>
      <c r="D12" s="23">
        <v>76</v>
      </c>
      <c r="E12" s="23">
        <v>1</v>
      </c>
      <c r="F12" s="37">
        <v>77</v>
      </c>
      <c r="G12" s="23">
        <v>76</v>
      </c>
      <c r="H12" s="23">
        <v>1</v>
      </c>
    </row>
    <row r="13" spans="1:8" ht="12.75">
      <c r="A13" s="692"/>
      <c r="B13" s="23" t="s">
        <v>79</v>
      </c>
      <c r="C13" s="37">
        <v>15</v>
      </c>
      <c r="D13" s="23">
        <v>14</v>
      </c>
      <c r="E13" s="23">
        <v>1</v>
      </c>
      <c r="F13" s="37">
        <v>15</v>
      </c>
      <c r="G13" s="23">
        <v>14</v>
      </c>
      <c r="H13" s="23">
        <v>1</v>
      </c>
    </row>
    <row r="14" spans="1:8" ht="12.75">
      <c r="A14" s="692"/>
      <c r="B14" s="343" t="s">
        <v>374</v>
      </c>
      <c r="C14" s="37">
        <v>12</v>
      </c>
      <c r="D14" s="343">
        <v>12</v>
      </c>
      <c r="E14" s="343"/>
      <c r="F14" s="37">
        <v>12</v>
      </c>
      <c r="G14" s="343">
        <v>12</v>
      </c>
      <c r="H14" s="343"/>
    </row>
    <row r="15" spans="1:8" ht="12.75">
      <c r="A15" s="692"/>
      <c r="B15" s="599" t="s">
        <v>513</v>
      </c>
      <c r="C15" s="37">
        <v>47</v>
      </c>
      <c r="D15" s="23">
        <v>47</v>
      </c>
      <c r="E15" s="23"/>
      <c r="F15" s="37">
        <v>47</v>
      </c>
      <c r="G15" s="23">
        <v>47</v>
      </c>
      <c r="H15" s="23"/>
    </row>
    <row r="16" spans="1:8" ht="12.75">
      <c r="A16" s="693"/>
      <c r="B16" s="23" t="s">
        <v>269</v>
      </c>
      <c r="C16" s="37">
        <v>15</v>
      </c>
      <c r="D16" s="23">
        <v>15</v>
      </c>
      <c r="E16" s="23"/>
      <c r="F16" s="37">
        <v>15</v>
      </c>
      <c r="G16" s="23">
        <v>15</v>
      </c>
      <c r="H16" s="23"/>
    </row>
    <row r="17" spans="1:8" ht="12.75">
      <c r="A17" s="694" t="s">
        <v>80</v>
      </c>
      <c r="B17" s="23" t="s">
        <v>270</v>
      </c>
      <c r="C17" s="37">
        <v>71</v>
      </c>
      <c r="D17" s="23">
        <v>70</v>
      </c>
      <c r="E17" s="23">
        <v>1</v>
      </c>
      <c r="F17" s="37">
        <v>71</v>
      </c>
      <c r="G17" s="23">
        <v>70</v>
      </c>
      <c r="H17" s="23">
        <v>1</v>
      </c>
    </row>
    <row r="18" spans="1:8" ht="12.75">
      <c r="A18" s="694"/>
      <c r="B18" s="23" t="s">
        <v>375</v>
      </c>
      <c r="C18" s="37">
        <v>4</v>
      </c>
      <c r="D18" s="23">
        <v>2</v>
      </c>
      <c r="E18" s="23">
        <v>2</v>
      </c>
      <c r="F18" s="37">
        <v>4</v>
      </c>
      <c r="G18" s="23">
        <v>2</v>
      </c>
      <c r="H18" s="23">
        <v>2</v>
      </c>
    </row>
    <row r="19" spans="1:8" ht="12.75">
      <c r="A19" s="601" t="s">
        <v>81</v>
      </c>
      <c r="B19" s="23" t="s">
        <v>498</v>
      </c>
      <c r="C19" s="37">
        <v>44</v>
      </c>
      <c r="D19" s="23">
        <v>44</v>
      </c>
      <c r="E19" s="23"/>
      <c r="F19" s="37">
        <v>44</v>
      </c>
      <c r="G19" s="23">
        <v>44</v>
      </c>
      <c r="H19" s="23"/>
    </row>
    <row r="20" spans="1:8" ht="18" customHeight="1">
      <c r="A20" s="601" t="s">
        <v>83</v>
      </c>
      <c r="B20" s="23" t="s">
        <v>271</v>
      </c>
      <c r="C20" s="37">
        <v>63</v>
      </c>
      <c r="D20" s="23">
        <v>63</v>
      </c>
      <c r="E20" s="23"/>
      <c r="F20" s="37">
        <v>63</v>
      </c>
      <c r="G20" s="23">
        <v>63</v>
      </c>
      <c r="H20" s="23"/>
    </row>
    <row r="21" spans="1:8" ht="12.75">
      <c r="A21" s="601" t="s">
        <v>85</v>
      </c>
      <c r="B21" s="23" t="s">
        <v>86</v>
      </c>
      <c r="C21" s="37">
        <v>23</v>
      </c>
      <c r="D21" s="23">
        <v>23</v>
      </c>
      <c r="E21" s="23"/>
      <c r="F21" s="37">
        <v>23</v>
      </c>
      <c r="G21" s="23">
        <v>23</v>
      </c>
      <c r="H21" s="23"/>
    </row>
    <row r="22" spans="1:8" ht="12.75">
      <c r="A22" s="691" t="s">
        <v>87</v>
      </c>
      <c r="B22" s="23" t="s">
        <v>272</v>
      </c>
      <c r="C22" s="37">
        <v>9</v>
      </c>
      <c r="D22" s="23">
        <v>6</v>
      </c>
      <c r="E22" s="23">
        <v>3</v>
      </c>
      <c r="F22" s="37">
        <v>10</v>
      </c>
      <c r="G22" s="23">
        <v>7</v>
      </c>
      <c r="H22" s="23">
        <v>3</v>
      </c>
    </row>
    <row r="23" spans="1:8" ht="12.75">
      <c r="A23" s="692"/>
      <c r="B23" s="23" t="s">
        <v>273</v>
      </c>
      <c r="C23" s="37">
        <v>4</v>
      </c>
      <c r="D23" s="23">
        <v>4</v>
      </c>
      <c r="E23" s="23"/>
      <c r="F23" s="37">
        <v>4</v>
      </c>
      <c r="G23" s="23">
        <v>4</v>
      </c>
      <c r="H23" s="23"/>
    </row>
    <row r="24" spans="1:8" ht="12.75">
      <c r="A24" s="692"/>
      <c r="B24" s="599" t="s">
        <v>515</v>
      </c>
      <c r="C24" s="37">
        <v>9</v>
      </c>
      <c r="D24" s="23">
        <v>8</v>
      </c>
      <c r="E24" s="23">
        <v>1</v>
      </c>
      <c r="F24" s="37">
        <v>8</v>
      </c>
      <c r="G24" s="23">
        <v>7</v>
      </c>
      <c r="H24" s="23">
        <v>1</v>
      </c>
    </row>
    <row r="25" spans="1:8" ht="12.75">
      <c r="A25" s="693"/>
      <c r="B25" s="23" t="s">
        <v>91</v>
      </c>
      <c r="C25" s="37">
        <v>5</v>
      </c>
      <c r="D25" s="23">
        <v>4</v>
      </c>
      <c r="E25" s="23">
        <v>1</v>
      </c>
      <c r="F25" s="37">
        <v>5</v>
      </c>
      <c r="G25" s="23">
        <v>4</v>
      </c>
      <c r="H25" s="23">
        <v>1</v>
      </c>
    </row>
    <row r="26" spans="1:8" ht="25.5">
      <c r="A26" s="601" t="s">
        <v>90</v>
      </c>
      <c r="B26" s="23" t="s">
        <v>274</v>
      </c>
      <c r="C26" s="37">
        <v>61</v>
      </c>
      <c r="D26" s="23">
        <v>61</v>
      </c>
      <c r="E26" s="23"/>
      <c r="F26" s="37">
        <v>65</v>
      </c>
      <c r="G26" s="23">
        <v>65</v>
      </c>
      <c r="H26" s="23"/>
    </row>
    <row r="27" spans="1:8" ht="25.5">
      <c r="A27" s="601">
        <v>10</v>
      </c>
      <c r="B27" s="23" t="s">
        <v>276</v>
      </c>
      <c r="C27" s="37">
        <v>9</v>
      </c>
      <c r="D27" s="23">
        <v>9</v>
      </c>
      <c r="E27" s="23"/>
      <c r="F27" s="37">
        <v>9</v>
      </c>
      <c r="G27" s="23">
        <v>9</v>
      </c>
      <c r="H27" s="23"/>
    </row>
    <row r="28" spans="1:8" ht="18.75" customHeight="1">
      <c r="A28" s="602" t="s">
        <v>94</v>
      </c>
      <c r="B28" s="23" t="s">
        <v>279</v>
      </c>
      <c r="C28" s="37">
        <v>2</v>
      </c>
      <c r="D28" s="23">
        <v>2</v>
      </c>
      <c r="E28" s="23"/>
      <c r="F28" s="37">
        <v>2</v>
      </c>
      <c r="G28" s="23">
        <v>2</v>
      </c>
      <c r="H28" s="23"/>
    </row>
    <row r="29" spans="1:8" ht="12.75">
      <c r="A29" s="603" t="s">
        <v>516</v>
      </c>
      <c r="B29" s="23" t="s">
        <v>275</v>
      </c>
      <c r="C29" s="37">
        <v>421</v>
      </c>
      <c r="D29" s="23">
        <v>421</v>
      </c>
      <c r="E29" s="23"/>
      <c r="F29" s="37">
        <v>421</v>
      </c>
      <c r="G29" s="23">
        <v>421</v>
      </c>
      <c r="H29" s="23"/>
    </row>
    <row r="30" spans="1:8" ht="12.75">
      <c r="A30" s="604" t="s">
        <v>97</v>
      </c>
      <c r="B30" s="594" t="s">
        <v>193</v>
      </c>
      <c r="C30" s="595">
        <v>77</v>
      </c>
      <c r="D30" s="594">
        <v>77</v>
      </c>
      <c r="E30" s="594"/>
      <c r="F30" s="595">
        <v>78</v>
      </c>
      <c r="G30" s="594">
        <v>78</v>
      </c>
      <c r="H30" s="594"/>
    </row>
    <row r="31" spans="1:8" ht="38.25" customHeight="1" thickBot="1">
      <c r="A31" s="598" t="s">
        <v>182</v>
      </c>
      <c r="B31" s="340" t="s">
        <v>576</v>
      </c>
      <c r="C31" s="169"/>
      <c r="D31" s="340"/>
      <c r="E31" s="340"/>
      <c r="F31" s="169">
        <v>1</v>
      </c>
      <c r="G31" s="340"/>
      <c r="H31" s="340">
        <v>1</v>
      </c>
    </row>
    <row r="32" spans="1:8" ht="13.5" thickBot="1">
      <c r="A32" s="5"/>
      <c r="B32" s="596" t="s">
        <v>277</v>
      </c>
      <c r="C32" s="597">
        <f>SUM(C10:C31)</f>
        <v>1132</v>
      </c>
      <c r="D32" s="596">
        <f>SUM(D10:D30)</f>
        <v>1115</v>
      </c>
      <c r="E32" s="596">
        <f>SUM(E10:E31)</f>
        <v>17</v>
      </c>
      <c r="F32" s="597">
        <f>SUM(F10:F31)</f>
        <v>1138</v>
      </c>
      <c r="G32" s="596">
        <f>SUM(G10:G31)</f>
        <v>1120</v>
      </c>
      <c r="H32" s="596">
        <f>SUM(H10:H31)</f>
        <v>18</v>
      </c>
    </row>
    <row r="33" spans="1:5" ht="12.75">
      <c r="A33" s="90"/>
      <c r="B33" s="17"/>
      <c r="C33" s="17"/>
      <c r="D33" s="17"/>
      <c r="E33" s="17"/>
    </row>
    <row r="34" spans="1:5" ht="12.75">
      <c r="A34" s="690" t="s">
        <v>278</v>
      </c>
      <c r="B34" s="690"/>
      <c r="C34" s="690"/>
      <c r="D34" s="690"/>
      <c r="E34" s="690"/>
    </row>
    <row r="35" spans="1:6" ht="12.75">
      <c r="A35" s="690"/>
      <c r="B35" s="690"/>
      <c r="C35" s="690"/>
      <c r="D35" s="690"/>
      <c r="E35" s="690"/>
      <c r="F35" s="44"/>
    </row>
    <row r="36" spans="1:5" ht="13.5" thickBot="1">
      <c r="A36" s="90"/>
      <c r="B36" s="17"/>
      <c r="C36" s="17"/>
      <c r="D36" s="17"/>
      <c r="E36" s="17"/>
    </row>
    <row r="37" spans="1:5" ht="12.75">
      <c r="A37" s="91"/>
      <c r="B37" s="7" t="s">
        <v>377</v>
      </c>
      <c r="C37" s="7">
        <v>24</v>
      </c>
      <c r="D37" s="448"/>
      <c r="E37" s="448"/>
    </row>
    <row r="38" spans="1:5" ht="25.5">
      <c r="A38" s="91"/>
      <c r="B38" s="92" t="s">
        <v>271</v>
      </c>
      <c r="C38" s="92">
        <v>3</v>
      </c>
      <c r="D38" s="448"/>
      <c r="E38" s="448"/>
    </row>
    <row r="39" spans="1:5" ht="25.5">
      <c r="A39" s="91"/>
      <c r="B39" s="92" t="s">
        <v>276</v>
      </c>
      <c r="C39" s="92">
        <v>5</v>
      </c>
      <c r="D39" s="448"/>
      <c r="E39" s="448"/>
    </row>
    <row r="40" spans="1:5" ht="12.75">
      <c r="A40" s="91"/>
      <c r="B40" s="367" t="s">
        <v>275</v>
      </c>
      <c r="C40" s="92">
        <v>4</v>
      </c>
      <c r="D40" s="448"/>
      <c r="E40" s="448"/>
    </row>
    <row r="41" spans="1:5" ht="13.5" thickBot="1">
      <c r="A41" s="91"/>
      <c r="B41" s="367" t="s">
        <v>193</v>
      </c>
      <c r="C41" s="9">
        <v>3</v>
      </c>
      <c r="D41" s="448"/>
      <c r="E41" s="448"/>
    </row>
    <row r="42" spans="2:5" ht="13.5" thickBot="1">
      <c r="B42" s="471" t="s">
        <v>96</v>
      </c>
      <c r="C42" s="471">
        <f>SUM(C37:C41)</f>
        <v>39</v>
      </c>
      <c r="D42" s="470"/>
      <c r="E42" s="470"/>
    </row>
  </sheetData>
  <sheetProtection/>
  <mergeCells count="13">
    <mergeCell ref="A1:H1"/>
    <mergeCell ref="A4:H4"/>
    <mergeCell ref="A5:H5"/>
    <mergeCell ref="A6:H6"/>
    <mergeCell ref="A7:H7"/>
    <mergeCell ref="A3:H3"/>
    <mergeCell ref="B8:B9"/>
    <mergeCell ref="A34:E35"/>
    <mergeCell ref="A12:A14"/>
    <mergeCell ref="A15:A16"/>
    <mergeCell ref="A22:A23"/>
    <mergeCell ref="A24:A25"/>
    <mergeCell ref="A17:A18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695" t="s">
        <v>376</v>
      </c>
      <c r="C1" s="695"/>
      <c r="D1" s="695"/>
      <c r="E1" s="695"/>
    </row>
    <row r="2" spans="2:5" ht="12.75">
      <c r="B2" s="626" t="s">
        <v>592</v>
      </c>
      <c r="C2" s="626"/>
      <c r="D2" s="626"/>
      <c r="E2" s="626"/>
    </row>
    <row r="3" spans="2:5" ht="12.75">
      <c r="B3" s="696" t="s">
        <v>382</v>
      </c>
      <c r="C3" s="697"/>
      <c r="D3" s="697"/>
      <c r="E3" s="697"/>
    </row>
    <row r="4" spans="2:5" ht="13.5" thickBot="1">
      <c r="B4" s="170"/>
      <c r="C4" s="132"/>
      <c r="D4" s="184" t="s">
        <v>210</v>
      </c>
      <c r="E4" s="183" t="s">
        <v>385</v>
      </c>
    </row>
    <row r="5" spans="1:5" ht="13.5" thickTop="1">
      <c r="A5" s="698" t="s">
        <v>386</v>
      </c>
      <c r="B5" s="700" t="s">
        <v>225</v>
      </c>
      <c r="C5" s="700" t="s">
        <v>383</v>
      </c>
      <c r="D5" s="700" t="s">
        <v>384</v>
      </c>
      <c r="E5" s="702"/>
    </row>
    <row r="6" spans="1:5" ht="12.75">
      <c r="A6" s="699"/>
      <c r="B6" s="701"/>
      <c r="C6" s="701"/>
      <c r="D6" s="701"/>
      <c r="E6" s="703"/>
    </row>
    <row r="7" spans="1:5" ht="25.5" customHeight="1">
      <c r="A7" s="185" t="s">
        <v>5</v>
      </c>
      <c r="B7" s="186" t="s">
        <v>387</v>
      </c>
      <c r="C7" s="187" t="s">
        <v>388</v>
      </c>
      <c r="D7" s="704">
        <v>500</v>
      </c>
      <c r="E7" s="705"/>
    </row>
    <row r="8" spans="1:5" ht="12.75">
      <c r="A8" s="185" t="s">
        <v>9</v>
      </c>
      <c r="B8" s="186" t="s">
        <v>502</v>
      </c>
      <c r="C8" s="187"/>
      <c r="D8" s="704">
        <v>7882</v>
      </c>
      <c r="E8" s="705"/>
    </row>
    <row r="9" spans="1:5" ht="12.75">
      <c r="A9" s="182" t="s">
        <v>77</v>
      </c>
      <c r="B9" s="713"/>
      <c r="C9" s="188" t="s">
        <v>390</v>
      </c>
      <c r="D9" s="706">
        <v>645</v>
      </c>
      <c r="E9" s="707"/>
    </row>
    <row r="10" spans="1:5" ht="12.75">
      <c r="A10" s="182" t="s">
        <v>80</v>
      </c>
      <c r="B10" s="713"/>
      <c r="C10" s="188" t="s">
        <v>391</v>
      </c>
      <c r="D10" s="710">
        <v>874</v>
      </c>
      <c r="E10" s="711"/>
    </row>
    <row r="11" spans="1:5" ht="15" customHeight="1">
      <c r="A11" s="182" t="s">
        <v>81</v>
      </c>
      <c r="B11" s="713"/>
      <c r="C11" s="188" t="s">
        <v>416</v>
      </c>
      <c r="D11" s="710">
        <v>5482</v>
      </c>
      <c r="E11" s="711"/>
    </row>
    <row r="12" spans="1:5" ht="12.75">
      <c r="A12" s="182" t="s">
        <v>83</v>
      </c>
      <c r="B12" s="713"/>
      <c r="C12" s="188" t="s">
        <v>392</v>
      </c>
      <c r="D12" s="710">
        <v>195</v>
      </c>
      <c r="E12" s="711"/>
    </row>
    <row r="13" spans="1:5" ht="12.75">
      <c r="A13" s="189" t="s">
        <v>85</v>
      </c>
      <c r="B13" s="714"/>
      <c r="C13" s="188" t="s">
        <v>393</v>
      </c>
      <c r="D13" s="710">
        <v>686</v>
      </c>
      <c r="E13" s="712"/>
    </row>
    <row r="14" spans="1:5" ht="13.5" thickBot="1">
      <c r="A14" s="189" t="s">
        <v>87</v>
      </c>
      <c r="B14" s="714"/>
      <c r="C14" s="472" t="s">
        <v>501</v>
      </c>
      <c r="D14" s="473"/>
      <c r="E14" s="474">
        <v>0</v>
      </c>
    </row>
    <row r="15" spans="1:5" ht="21" customHeight="1" thickBot="1" thickTop="1">
      <c r="A15" s="176" t="s">
        <v>90</v>
      </c>
      <c r="B15" s="177" t="s">
        <v>389</v>
      </c>
      <c r="C15" s="177"/>
      <c r="D15" s="708">
        <f>D7+D8</f>
        <v>8382</v>
      </c>
      <c r="E15" s="709"/>
    </row>
    <row r="16" spans="4:5" ht="13.5" thickTop="1">
      <c r="D16" s="639"/>
      <c r="E16" s="639"/>
    </row>
  </sheetData>
  <sheetProtection/>
  <mergeCells count="17">
    <mergeCell ref="B9:B14"/>
    <mergeCell ref="D11:E11"/>
    <mergeCell ref="D12:E12"/>
    <mergeCell ref="D7:E7"/>
    <mergeCell ref="D9:E9"/>
    <mergeCell ref="D15:E15"/>
    <mergeCell ref="D10:E10"/>
    <mergeCell ref="D13:E13"/>
    <mergeCell ref="D16:E16"/>
    <mergeCell ref="D8:E8"/>
    <mergeCell ref="B1:E1"/>
    <mergeCell ref="B2:E2"/>
    <mergeCell ref="B3:E3"/>
    <mergeCell ref="A5:A6"/>
    <mergeCell ref="B5:B6"/>
    <mergeCell ref="C5:C6"/>
    <mergeCell ref="D5:E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14" customWidth="1"/>
    <col min="2" max="2" width="32.28125" style="115" customWidth="1"/>
    <col min="3" max="7" width="11.00390625" style="115" customWidth="1"/>
    <col min="8" max="8" width="11.8515625" style="115" customWidth="1"/>
    <col min="9" max="16384" width="8.00390625" style="115" customWidth="1"/>
  </cols>
  <sheetData>
    <row r="1" spans="1:8" ht="12.75" customHeight="1">
      <c r="A1" s="695" t="s">
        <v>381</v>
      </c>
      <c r="B1" s="695"/>
      <c r="C1" s="695"/>
      <c r="D1" s="695"/>
      <c r="E1" s="695"/>
      <c r="F1" s="695"/>
      <c r="G1" s="695"/>
      <c r="H1" s="695"/>
    </row>
    <row r="2" spans="1:8" ht="12.75">
      <c r="A2" s="626" t="s">
        <v>592</v>
      </c>
      <c r="B2" s="626"/>
      <c r="C2" s="626"/>
      <c r="D2" s="626"/>
      <c r="E2" s="626"/>
      <c r="F2" s="626"/>
      <c r="G2" s="626"/>
      <c r="H2" s="626"/>
    </row>
    <row r="3" spans="1:8" ht="12.75">
      <c r="A3" s="715" t="s">
        <v>322</v>
      </c>
      <c r="B3" s="716"/>
      <c r="C3" s="716"/>
      <c r="D3" s="716"/>
      <c r="E3" s="716"/>
      <c r="F3" s="716"/>
      <c r="G3" s="716"/>
      <c r="H3" s="716"/>
    </row>
    <row r="4" spans="1:8" ht="12.75">
      <c r="A4" s="715" t="s">
        <v>323</v>
      </c>
      <c r="B4" s="716"/>
      <c r="C4" s="716"/>
      <c r="D4" s="716"/>
      <c r="E4" s="716"/>
      <c r="F4" s="716"/>
      <c r="G4" s="716"/>
      <c r="H4" s="716"/>
    </row>
    <row r="5" ht="15" thickBot="1">
      <c r="H5" s="116" t="s">
        <v>394</v>
      </c>
    </row>
    <row r="6" spans="1:8" s="123" customFormat="1" ht="12.75" customHeight="1">
      <c r="A6" s="117"/>
      <c r="B6" s="118" t="s">
        <v>315</v>
      </c>
      <c r="C6" s="119" t="s">
        <v>316</v>
      </c>
      <c r="D6" s="120" t="s">
        <v>317</v>
      </c>
      <c r="E6" s="121"/>
      <c r="F6" s="121"/>
      <c r="G6" s="122"/>
      <c r="H6" s="118" t="s">
        <v>318</v>
      </c>
    </row>
    <row r="7" spans="1:8" s="130" customFormat="1" ht="15" customHeight="1" thickBot="1">
      <c r="A7" s="191" t="s">
        <v>73</v>
      </c>
      <c r="B7" s="124" t="s">
        <v>319</v>
      </c>
      <c r="C7" s="125" t="s">
        <v>313</v>
      </c>
      <c r="D7" s="126" t="s">
        <v>324</v>
      </c>
      <c r="E7" s="127" t="s">
        <v>403</v>
      </c>
      <c r="F7" s="127" t="s">
        <v>509</v>
      </c>
      <c r="G7" s="128" t="s">
        <v>510</v>
      </c>
      <c r="H7" s="129" t="s">
        <v>320</v>
      </c>
    </row>
    <row r="8" spans="1:19" ht="27" customHeight="1" thickBot="1">
      <c r="A8" s="346" t="s">
        <v>5</v>
      </c>
      <c r="B8" s="347" t="s">
        <v>321</v>
      </c>
      <c r="C8" s="335"/>
      <c r="D8" s="338">
        <f>SUM(D4:D9)</f>
        <v>0</v>
      </c>
      <c r="E8" s="338"/>
      <c r="F8" s="338"/>
      <c r="G8" s="338"/>
      <c r="H8" s="348"/>
      <c r="J8" s="162"/>
      <c r="K8" s="162"/>
      <c r="N8" s="162"/>
      <c r="O8" s="162"/>
      <c r="R8" s="162"/>
      <c r="S8" s="162"/>
    </row>
    <row r="9" spans="1:8" ht="18" customHeight="1">
      <c r="A9" s="344" t="s">
        <v>80</v>
      </c>
      <c r="B9" s="168" t="s">
        <v>314</v>
      </c>
      <c r="C9" s="165">
        <v>2003</v>
      </c>
      <c r="D9" s="337">
        <v>12636</v>
      </c>
      <c r="E9" s="337">
        <v>12069</v>
      </c>
      <c r="F9" s="337">
        <v>11569</v>
      </c>
      <c r="G9" s="337">
        <v>43863</v>
      </c>
      <c r="H9" s="345">
        <f aca="true" t="shared" si="0" ref="H9:H16">SUM(D9:G9)</f>
        <v>80137</v>
      </c>
    </row>
    <row r="10" spans="1:8" ht="18" customHeight="1">
      <c r="A10" s="344" t="s">
        <v>81</v>
      </c>
      <c r="B10" s="168" t="s">
        <v>402</v>
      </c>
      <c r="C10" s="165">
        <v>2007</v>
      </c>
      <c r="D10" s="337">
        <v>2325</v>
      </c>
      <c r="E10" s="337">
        <v>2325</v>
      </c>
      <c r="F10" s="337">
        <v>775</v>
      </c>
      <c r="G10" s="337"/>
      <c r="H10" s="345">
        <f t="shared" si="0"/>
        <v>5425</v>
      </c>
    </row>
    <row r="11" spans="1:8" ht="18" customHeight="1">
      <c r="A11" s="344" t="s">
        <v>83</v>
      </c>
      <c r="B11" s="168" t="s">
        <v>401</v>
      </c>
      <c r="C11" s="165">
        <v>2004</v>
      </c>
      <c r="D11" s="337">
        <v>732</v>
      </c>
      <c r="E11" s="337">
        <v>244</v>
      </c>
      <c r="F11" s="337"/>
      <c r="G11" s="337"/>
      <c r="H11" s="345">
        <f t="shared" si="0"/>
        <v>976</v>
      </c>
    </row>
    <row r="12" spans="1:8" ht="18" customHeight="1">
      <c r="A12" s="344" t="s">
        <v>85</v>
      </c>
      <c r="B12" s="168" t="s">
        <v>400</v>
      </c>
      <c r="C12" s="165">
        <v>2004</v>
      </c>
      <c r="D12" s="337">
        <v>653</v>
      </c>
      <c r="E12" s="337">
        <v>653</v>
      </c>
      <c r="F12" s="337">
        <v>163</v>
      </c>
      <c r="G12" s="337"/>
      <c r="H12" s="345">
        <f t="shared" si="0"/>
        <v>1469</v>
      </c>
    </row>
    <row r="13" spans="1:8" ht="18" customHeight="1">
      <c r="A13" s="344" t="s">
        <v>87</v>
      </c>
      <c r="B13" s="168" t="s">
        <v>399</v>
      </c>
      <c r="C13" s="165">
        <v>2006</v>
      </c>
      <c r="D13" s="337">
        <v>784</v>
      </c>
      <c r="E13" s="337">
        <v>784</v>
      </c>
      <c r="F13" s="337">
        <v>784</v>
      </c>
      <c r="G13" s="337">
        <v>523</v>
      </c>
      <c r="H13" s="345">
        <f t="shared" si="0"/>
        <v>2875</v>
      </c>
    </row>
    <row r="14" spans="1:8" ht="18" customHeight="1">
      <c r="A14" s="344" t="s">
        <v>90</v>
      </c>
      <c r="B14" s="168" t="s">
        <v>398</v>
      </c>
      <c r="C14" s="165">
        <v>2006</v>
      </c>
      <c r="D14" s="337">
        <v>876</v>
      </c>
      <c r="E14" s="337">
        <v>876</v>
      </c>
      <c r="F14" s="337">
        <v>876</v>
      </c>
      <c r="G14" s="337">
        <v>2628</v>
      </c>
      <c r="H14" s="345">
        <f t="shared" si="0"/>
        <v>5256</v>
      </c>
    </row>
    <row r="15" spans="1:8" ht="18" customHeight="1">
      <c r="A15" s="475" t="s">
        <v>92</v>
      </c>
      <c r="B15" s="476" t="s">
        <v>511</v>
      </c>
      <c r="C15" s="165">
        <v>2007</v>
      </c>
      <c r="D15" s="337">
        <v>26759</v>
      </c>
      <c r="E15" s="337">
        <v>68219</v>
      </c>
      <c r="F15" s="337">
        <v>68219</v>
      </c>
      <c r="G15" s="337">
        <v>844403</v>
      </c>
      <c r="H15" s="345">
        <f t="shared" si="0"/>
        <v>1007600</v>
      </c>
    </row>
    <row r="16" spans="1:8" ht="18" customHeight="1" thickBot="1">
      <c r="A16" s="475" t="s">
        <v>94</v>
      </c>
      <c r="B16" s="477" t="s">
        <v>428</v>
      </c>
      <c r="C16" s="478">
        <v>2007</v>
      </c>
      <c r="D16" s="479">
        <v>35346</v>
      </c>
      <c r="E16" s="479">
        <v>88672</v>
      </c>
      <c r="F16" s="479">
        <v>88672</v>
      </c>
      <c r="G16" s="479">
        <v>1137310</v>
      </c>
      <c r="H16" s="345">
        <f t="shared" si="0"/>
        <v>1350000</v>
      </c>
    </row>
    <row r="17" spans="1:8" ht="17.25" customHeight="1" thickBot="1">
      <c r="A17" s="190" t="s">
        <v>188</v>
      </c>
      <c r="B17" s="131" t="s">
        <v>462</v>
      </c>
      <c r="C17" s="339"/>
      <c r="D17" s="336">
        <f>SUM(D9:D16)</f>
        <v>80111</v>
      </c>
      <c r="E17" s="336">
        <f>SUM(E9:E16)</f>
        <v>173842</v>
      </c>
      <c r="F17" s="336">
        <f>SUM(F9:F16)</f>
        <v>171058</v>
      </c>
      <c r="G17" s="336">
        <f>SUM(G9:G16)</f>
        <v>2028727</v>
      </c>
      <c r="H17" s="336">
        <f>SUM(H9:H16)</f>
        <v>2453738</v>
      </c>
    </row>
    <row r="18" ht="12.75"/>
    <row r="19" ht="12.75"/>
    <row r="20" ht="12.75">
      <c r="B20" s="162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3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9.8515625" style="0" customWidth="1"/>
    <col min="2" max="2" width="14.00390625" style="0" customWidth="1"/>
    <col min="3" max="3" width="11.57421875" style="0" customWidth="1"/>
    <col min="4" max="4" width="12.421875" style="0" hidden="1" customWidth="1"/>
    <col min="5" max="5" width="11.8515625" style="0" customWidth="1"/>
  </cols>
  <sheetData>
    <row r="1" spans="1:5" ht="16.5" thickTop="1">
      <c r="A1" s="720" t="s">
        <v>503</v>
      </c>
      <c r="B1" s="720"/>
      <c r="C1" s="720"/>
      <c r="D1" s="561"/>
      <c r="E1" s="41"/>
    </row>
    <row r="2" spans="1:5" ht="12.75">
      <c r="A2" s="616" t="s">
        <v>593</v>
      </c>
      <c r="B2" s="616"/>
      <c r="C2" s="616"/>
      <c r="D2" s="546"/>
      <c r="E2" s="44"/>
    </row>
    <row r="3" spans="1:5" ht="15.75">
      <c r="A3" s="616" t="s">
        <v>217</v>
      </c>
      <c r="B3" s="616"/>
      <c r="C3" s="616"/>
      <c r="D3" s="546"/>
      <c r="E3" s="40"/>
    </row>
    <row r="4" spans="1:5" ht="21" customHeight="1" thickBot="1">
      <c r="A4" s="616" t="s">
        <v>429</v>
      </c>
      <c r="B4" s="616"/>
      <c r="C4" s="616"/>
      <c r="D4" s="570"/>
      <c r="E4" s="40"/>
    </row>
    <row r="5" spans="1:5" ht="15" customHeight="1">
      <c r="A5" s="725" t="s">
        <v>1</v>
      </c>
      <c r="B5" s="721" t="s">
        <v>430</v>
      </c>
      <c r="C5" s="721" t="s">
        <v>535</v>
      </c>
      <c r="D5" s="723"/>
      <c r="E5" s="579"/>
    </row>
    <row r="6" spans="1:5" ht="15" customHeight="1">
      <c r="A6" s="726"/>
      <c r="B6" s="722"/>
      <c r="C6" s="722"/>
      <c r="D6" s="724"/>
      <c r="E6" s="579"/>
    </row>
    <row r="7" spans="1:5" ht="15" customHeight="1">
      <c r="A7" s="717" t="s">
        <v>2</v>
      </c>
      <c r="B7" s="718"/>
      <c r="C7" s="718"/>
      <c r="D7" s="719"/>
      <c r="E7" s="579"/>
    </row>
    <row r="8" spans="1:5" ht="15" customHeight="1">
      <c r="A8" s="93" t="s">
        <v>194</v>
      </c>
      <c r="B8" s="47">
        <v>500</v>
      </c>
      <c r="C8" s="47">
        <v>930</v>
      </c>
      <c r="D8" s="571"/>
      <c r="E8" s="579"/>
    </row>
    <row r="9" spans="1:5" ht="15" customHeight="1">
      <c r="A9" s="93" t="s">
        <v>195</v>
      </c>
      <c r="B9" s="47">
        <v>640</v>
      </c>
      <c r="C9" s="47">
        <v>905</v>
      </c>
      <c r="D9" s="571"/>
      <c r="E9" s="579"/>
    </row>
    <row r="10" spans="1:5" ht="15" customHeight="1">
      <c r="A10" s="93" t="s">
        <v>26</v>
      </c>
      <c r="B10" s="47"/>
      <c r="C10" s="47">
        <v>575</v>
      </c>
      <c r="D10" s="571"/>
      <c r="E10" s="579"/>
    </row>
    <row r="11" spans="1:5" ht="15" customHeight="1">
      <c r="A11" s="424" t="s">
        <v>103</v>
      </c>
      <c r="B11" s="194">
        <f>SUM(B8:B9)</f>
        <v>1140</v>
      </c>
      <c r="C11" s="194">
        <f>SUM(C8:C10)</f>
        <v>2410</v>
      </c>
      <c r="D11" s="572">
        <f>SUM(D8:D9)</f>
        <v>0</v>
      </c>
      <c r="E11" s="579"/>
    </row>
    <row r="12" spans="1:5" ht="15" customHeight="1">
      <c r="A12" s="717" t="s">
        <v>41</v>
      </c>
      <c r="B12" s="718"/>
      <c r="C12" s="718"/>
      <c r="D12" s="719"/>
      <c r="E12" s="579"/>
    </row>
    <row r="13" spans="1:5" ht="15" customHeight="1">
      <c r="A13" s="357" t="s">
        <v>104</v>
      </c>
      <c r="B13" s="569"/>
      <c r="C13" s="569">
        <v>500</v>
      </c>
      <c r="D13" s="573"/>
      <c r="E13" s="579"/>
    </row>
    <row r="14" spans="1:5" ht="15" customHeight="1">
      <c r="A14" s="357" t="s">
        <v>579</v>
      </c>
      <c r="B14" s="569"/>
      <c r="C14" s="569">
        <v>165</v>
      </c>
      <c r="D14" s="573"/>
      <c r="E14" s="579"/>
    </row>
    <row r="15" spans="1:5" ht="15" customHeight="1">
      <c r="A15" s="93" t="s">
        <v>197</v>
      </c>
      <c r="B15" s="47">
        <v>400</v>
      </c>
      <c r="C15" s="47">
        <v>400</v>
      </c>
      <c r="D15" s="571"/>
      <c r="E15" s="579"/>
    </row>
    <row r="16" spans="1:5" ht="27" customHeight="1">
      <c r="A16" s="93" t="s">
        <v>580</v>
      </c>
      <c r="B16" s="47"/>
      <c r="C16" s="47">
        <v>75</v>
      </c>
      <c r="D16" s="571"/>
      <c r="E16" s="579"/>
    </row>
    <row r="17" spans="1:5" ht="15" customHeight="1">
      <c r="A17" s="93" t="s">
        <v>196</v>
      </c>
      <c r="B17" s="47">
        <v>290</v>
      </c>
      <c r="C17" s="47"/>
      <c r="D17" s="571"/>
      <c r="E17" s="579"/>
    </row>
    <row r="18" spans="1:5" ht="15" customHeight="1">
      <c r="A18" s="93" t="s">
        <v>198</v>
      </c>
      <c r="B18" s="47">
        <v>450</v>
      </c>
      <c r="C18" s="47">
        <v>1270</v>
      </c>
      <c r="D18" s="571"/>
      <c r="E18" s="579"/>
    </row>
    <row r="19" spans="1:5" ht="15" customHeight="1">
      <c r="A19" s="93" t="s">
        <v>208</v>
      </c>
      <c r="B19" s="567"/>
      <c r="C19" s="568"/>
      <c r="D19" s="574"/>
      <c r="E19" s="579"/>
    </row>
    <row r="20" spans="1:5" ht="15" customHeight="1">
      <c r="A20" s="93" t="s">
        <v>581</v>
      </c>
      <c r="B20" s="567"/>
      <c r="C20" s="568">
        <v>90</v>
      </c>
      <c r="D20" s="574"/>
      <c r="E20" s="579"/>
    </row>
    <row r="21" spans="1:5" ht="15" customHeight="1">
      <c r="A21" s="575" t="s">
        <v>199</v>
      </c>
      <c r="B21" s="47">
        <v>30</v>
      </c>
      <c r="C21" s="47">
        <v>80</v>
      </c>
      <c r="D21" s="571"/>
      <c r="E21" s="579"/>
    </row>
    <row r="22" spans="1:5" ht="15" customHeight="1">
      <c r="A22" s="575" t="s">
        <v>200</v>
      </c>
      <c r="B22" s="47">
        <v>30</v>
      </c>
      <c r="C22" s="47">
        <v>30</v>
      </c>
      <c r="D22" s="571"/>
      <c r="E22" s="579"/>
    </row>
    <row r="23" spans="1:5" ht="15" customHeight="1">
      <c r="A23" s="575" t="s">
        <v>205</v>
      </c>
      <c r="B23" s="47">
        <v>30</v>
      </c>
      <c r="C23" s="47">
        <v>30</v>
      </c>
      <c r="D23" s="571"/>
      <c r="E23" s="579"/>
    </row>
    <row r="24" spans="1:5" ht="15" customHeight="1">
      <c r="A24" s="575" t="s">
        <v>201</v>
      </c>
      <c r="B24" s="47">
        <v>20</v>
      </c>
      <c r="C24" s="47">
        <v>20</v>
      </c>
      <c r="D24" s="571"/>
      <c r="E24" s="579"/>
    </row>
    <row r="25" spans="1:5" ht="15" customHeight="1">
      <c r="A25" s="575" t="s">
        <v>133</v>
      </c>
      <c r="B25" s="47">
        <v>20</v>
      </c>
      <c r="C25" s="47">
        <v>20</v>
      </c>
      <c r="D25" s="571"/>
      <c r="E25" s="579"/>
    </row>
    <row r="26" spans="1:5" ht="15" customHeight="1">
      <c r="A26" s="575" t="s">
        <v>134</v>
      </c>
      <c r="B26" s="47">
        <v>150</v>
      </c>
      <c r="C26" s="47">
        <v>600</v>
      </c>
      <c r="D26" s="571"/>
      <c r="E26" s="579"/>
    </row>
    <row r="27" spans="1:5" ht="15" customHeight="1">
      <c r="A27" s="575" t="s">
        <v>202</v>
      </c>
      <c r="B27" s="47">
        <v>50</v>
      </c>
      <c r="C27" s="47">
        <v>90</v>
      </c>
      <c r="D27" s="571"/>
      <c r="E27" s="579"/>
    </row>
    <row r="28" spans="1:5" ht="15" customHeight="1">
      <c r="A28" s="575" t="s">
        <v>203</v>
      </c>
      <c r="B28" s="47">
        <v>120</v>
      </c>
      <c r="C28" s="47">
        <v>240</v>
      </c>
      <c r="D28" s="571"/>
      <c r="E28" s="579"/>
    </row>
    <row r="29" spans="1:5" ht="15" customHeight="1">
      <c r="A29" s="605" t="s">
        <v>127</v>
      </c>
      <c r="B29" s="606"/>
      <c r="C29" s="606">
        <v>70</v>
      </c>
      <c r="D29" s="607"/>
      <c r="E29" s="579"/>
    </row>
    <row r="30" spans="1:5" ht="15" customHeight="1" thickBot="1">
      <c r="A30" s="576" t="s">
        <v>204</v>
      </c>
      <c r="B30" s="577">
        <f>B13+B15+B16+B17+H23+B18</f>
        <v>1140</v>
      </c>
      <c r="C30" s="577">
        <f>C13+C14+C15+C16+C18</f>
        <v>2410</v>
      </c>
      <c r="D30" s="578"/>
      <c r="E30" s="579"/>
    </row>
    <row r="31" spans="2:5" ht="15.75">
      <c r="B31" s="8"/>
      <c r="C31" s="10"/>
      <c r="D31" s="8"/>
      <c r="E31" s="8"/>
    </row>
    <row r="32" ht="39.75" customHeight="1"/>
    <row r="33" ht="15" customHeight="1"/>
    <row r="34" ht="25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4" ht="42" customHeight="1"/>
    <row r="45" ht="42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7" ht="43.5" customHeight="1"/>
    <row r="58" ht="22.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0">
    <mergeCell ref="A12:D12"/>
    <mergeCell ref="A1:C1"/>
    <mergeCell ref="A2:C2"/>
    <mergeCell ref="A7:D7"/>
    <mergeCell ref="A3:C3"/>
    <mergeCell ref="A4:C4"/>
    <mergeCell ref="B5:B6"/>
    <mergeCell ref="D5:D6"/>
    <mergeCell ref="C5:C6"/>
    <mergeCell ref="A5:A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97" customWidth="1"/>
    <col min="2" max="2" width="24.57421875" style="106" customWidth="1"/>
    <col min="3" max="3" width="7.140625" style="106" customWidth="1"/>
    <col min="4" max="4" width="7.421875" style="106" customWidth="1"/>
    <col min="5" max="5" width="7.28125" style="106" customWidth="1"/>
    <col min="6" max="6" width="7.57421875" style="106" customWidth="1"/>
    <col min="7" max="7" width="7.421875" style="106" customWidth="1"/>
    <col min="8" max="8" width="8.8515625" style="106" customWidth="1"/>
    <col min="9" max="9" width="8.00390625" style="106" customWidth="1"/>
    <col min="10" max="10" width="7.421875" style="106" customWidth="1"/>
    <col min="11" max="11" width="9.140625" style="106" customWidth="1"/>
    <col min="12" max="12" width="8.140625" style="106" customWidth="1"/>
    <col min="13" max="13" width="9.421875" style="106" customWidth="1"/>
    <col min="14" max="14" width="9.140625" style="106" customWidth="1"/>
    <col min="15" max="15" width="10.140625" style="97" customWidth="1"/>
    <col min="16" max="16" width="14.140625" style="106" customWidth="1"/>
    <col min="17" max="16384" width="8.00390625" style="106" customWidth="1"/>
  </cols>
  <sheetData>
    <row r="1" spans="1:15" ht="15.75">
      <c r="A1" s="727" t="s">
        <v>504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  <c r="M1" s="727"/>
      <c r="N1" s="727"/>
      <c r="O1" s="727"/>
    </row>
    <row r="2" spans="1:15" ht="12.75" customHeight="1">
      <c r="A2" s="626" t="s">
        <v>594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</row>
    <row r="3" spans="1:15" ht="12.75" customHeight="1" thickBot="1">
      <c r="A3" s="728"/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</row>
    <row r="4" spans="1:15" s="97" customFormat="1" ht="26.25" customHeight="1" thickTop="1">
      <c r="A4" s="94" t="s">
        <v>281</v>
      </c>
      <c r="B4" s="95" t="s">
        <v>225</v>
      </c>
      <c r="C4" s="95" t="s">
        <v>282</v>
      </c>
      <c r="D4" s="95" t="s">
        <v>283</v>
      </c>
      <c r="E4" s="95" t="s">
        <v>284</v>
      </c>
      <c r="F4" s="95" t="s">
        <v>285</v>
      </c>
      <c r="G4" s="95" t="s">
        <v>286</v>
      </c>
      <c r="H4" s="95" t="s">
        <v>287</v>
      </c>
      <c r="I4" s="95" t="s">
        <v>288</v>
      </c>
      <c r="J4" s="95" t="s">
        <v>289</v>
      </c>
      <c r="K4" s="95" t="s">
        <v>290</v>
      </c>
      <c r="L4" s="95" t="s">
        <v>291</v>
      </c>
      <c r="M4" s="95" t="s">
        <v>292</v>
      </c>
      <c r="N4" s="95" t="s">
        <v>293</v>
      </c>
      <c r="O4" s="96" t="s">
        <v>96</v>
      </c>
    </row>
    <row r="5" spans="1:15" s="99" customFormat="1" ht="18" customHeight="1">
      <c r="A5" s="107" t="s">
        <v>5</v>
      </c>
      <c r="B5" s="98" t="s">
        <v>294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>
        <f aca="true" t="shared" si="0" ref="O5:O28">SUM(C5:N5)</f>
        <v>0</v>
      </c>
    </row>
    <row r="6" spans="1:16" s="100" customFormat="1" ht="15.75">
      <c r="A6" s="107" t="s">
        <v>9</v>
      </c>
      <c r="B6" s="110" t="s">
        <v>4</v>
      </c>
      <c r="C6" s="111">
        <v>85000</v>
      </c>
      <c r="D6" s="111">
        <v>85000</v>
      </c>
      <c r="E6" s="111">
        <v>230000</v>
      </c>
      <c r="F6" s="111">
        <v>90000</v>
      </c>
      <c r="G6" s="111">
        <v>85000</v>
      </c>
      <c r="H6" s="111">
        <v>105000</v>
      </c>
      <c r="I6" s="111">
        <v>105600</v>
      </c>
      <c r="J6" s="111">
        <v>112500</v>
      </c>
      <c r="K6" s="111">
        <v>212000</v>
      </c>
      <c r="L6" s="111">
        <v>114500</v>
      </c>
      <c r="M6" s="111">
        <v>131052</v>
      </c>
      <c r="N6" s="111">
        <v>141651</v>
      </c>
      <c r="O6" s="109">
        <f t="shared" si="0"/>
        <v>1497303</v>
      </c>
      <c r="P6" s="174"/>
    </row>
    <row r="7" spans="1:16" s="100" customFormat="1" ht="15.75">
      <c r="A7" s="107" t="s">
        <v>77</v>
      </c>
      <c r="B7" s="110" t="s">
        <v>15</v>
      </c>
      <c r="C7" s="111">
        <v>120000</v>
      </c>
      <c r="D7" s="111">
        <v>120000</v>
      </c>
      <c r="E7" s="111">
        <v>120000</v>
      </c>
      <c r="F7" s="111">
        <v>135559</v>
      </c>
      <c r="G7" s="111">
        <v>120670</v>
      </c>
      <c r="H7" s="111">
        <v>120000</v>
      </c>
      <c r="I7" s="111">
        <v>120000</v>
      </c>
      <c r="J7" s="111">
        <v>448348</v>
      </c>
      <c r="K7" s="111">
        <v>132275</v>
      </c>
      <c r="L7" s="111">
        <v>122000</v>
      </c>
      <c r="M7" s="111">
        <v>178852</v>
      </c>
      <c r="N7" s="111">
        <v>122000</v>
      </c>
      <c r="O7" s="109">
        <f t="shared" si="0"/>
        <v>1859704</v>
      </c>
      <c r="P7" s="174"/>
    </row>
    <row r="8" spans="1:16" s="100" customFormat="1" ht="15.75">
      <c r="A8" s="107" t="s">
        <v>80</v>
      </c>
      <c r="B8" s="110" t="s">
        <v>295</v>
      </c>
      <c r="C8" s="111">
        <v>1500</v>
      </c>
      <c r="D8" s="111">
        <v>3200</v>
      </c>
      <c r="E8" s="111">
        <v>151600</v>
      </c>
      <c r="F8" s="111">
        <v>90401</v>
      </c>
      <c r="G8" s="111">
        <v>14200</v>
      </c>
      <c r="H8" s="111">
        <v>26900</v>
      </c>
      <c r="I8" s="111">
        <v>6500</v>
      </c>
      <c r="J8" s="111">
        <v>28063</v>
      </c>
      <c r="K8" s="111">
        <v>24900</v>
      </c>
      <c r="L8" s="111">
        <v>5100</v>
      </c>
      <c r="M8" s="111">
        <v>29224</v>
      </c>
      <c r="N8" s="111">
        <v>18907</v>
      </c>
      <c r="O8" s="109">
        <f t="shared" si="0"/>
        <v>400495</v>
      </c>
      <c r="P8" s="174"/>
    </row>
    <row r="9" spans="1:16" s="100" customFormat="1" ht="15.75">
      <c r="A9" s="107" t="s">
        <v>81</v>
      </c>
      <c r="B9" s="110" t="s">
        <v>296</v>
      </c>
      <c r="C9" s="111">
        <v>159160</v>
      </c>
      <c r="D9" s="111">
        <v>169160</v>
      </c>
      <c r="E9" s="111">
        <v>161552</v>
      </c>
      <c r="F9" s="111">
        <v>162000</v>
      </c>
      <c r="G9" s="111">
        <v>159160</v>
      </c>
      <c r="H9" s="111">
        <v>159160</v>
      </c>
      <c r="I9" s="111">
        <v>170000</v>
      </c>
      <c r="J9" s="111">
        <v>161365</v>
      </c>
      <c r="K9" s="111">
        <v>149023</v>
      </c>
      <c r="L9" s="111">
        <v>159160</v>
      </c>
      <c r="M9" s="111">
        <v>120986</v>
      </c>
      <c r="N9" s="111">
        <v>159160</v>
      </c>
      <c r="O9" s="109">
        <f t="shared" si="0"/>
        <v>1889886</v>
      </c>
      <c r="P9" s="174"/>
    </row>
    <row r="10" spans="1:16" s="100" customFormat="1" ht="15.75">
      <c r="A10" s="107" t="s">
        <v>83</v>
      </c>
      <c r="B10" s="110" t="s">
        <v>297</v>
      </c>
      <c r="C10" s="111"/>
      <c r="D10" s="111"/>
      <c r="E10" s="111"/>
      <c r="F10" s="111">
        <v>91159</v>
      </c>
      <c r="G10" s="111">
        <v>150000</v>
      </c>
      <c r="H10" s="111"/>
      <c r="I10" s="111"/>
      <c r="J10" s="111">
        <v>4231</v>
      </c>
      <c r="K10" s="111">
        <v>784600</v>
      </c>
      <c r="L10" s="111"/>
      <c r="M10" s="111">
        <v>101700</v>
      </c>
      <c r="N10" s="111">
        <v>300000</v>
      </c>
      <c r="O10" s="109">
        <f t="shared" si="0"/>
        <v>1431690</v>
      </c>
      <c r="P10" s="174"/>
    </row>
    <row r="11" spans="1:16" s="100" customFormat="1" ht="15.75">
      <c r="A11" s="107" t="s">
        <v>85</v>
      </c>
      <c r="B11" s="110" t="s">
        <v>298</v>
      </c>
      <c r="C11" s="111">
        <v>880</v>
      </c>
      <c r="D11" s="111">
        <v>880</v>
      </c>
      <c r="E11" s="111">
        <v>880</v>
      </c>
      <c r="F11" s="111">
        <v>880</v>
      </c>
      <c r="G11" s="111">
        <v>880</v>
      </c>
      <c r="H11" s="111">
        <v>880</v>
      </c>
      <c r="I11" s="111">
        <v>880</v>
      </c>
      <c r="J11" s="111">
        <v>880</v>
      </c>
      <c r="K11" s="111">
        <v>880</v>
      </c>
      <c r="L11" s="111">
        <v>880</v>
      </c>
      <c r="M11" s="111">
        <v>880</v>
      </c>
      <c r="N11" s="111">
        <v>870</v>
      </c>
      <c r="O11" s="109">
        <f t="shared" si="0"/>
        <v>10550</v>
      </c>
      <c r="P11" s="174"/>
    </row>
    <row r="12" spans="1:16" s="100" customFormat="1" ht="15.75">
      <c r="A12" s="107">
        <v>8</v>
      </c>
      <c r="B12" s="110" t="s">
        <v>36</v>
      </c>
      <c r="C12" s="111"/>
      <c r="D12" s="111">
        <v>100000</v>
      </c>
      <c r="E12" s="111"/>
      <c r="F12" s="111"/>
      <c r="G12" s="111">
        <v>50000</v>
      </c>
      <c r="H12" s="111"/>
      <c r="I12" s="111"/>
      <c r="J12" s="111">
        <v>100000</v>
      </c>
      <c r="K12" s="111"/>
      <c r="L12" s="111">
        <v>100000</v>
      </c>
      <c r="M12" s="111">
        <v>65000</v>
      </c>
      <c r="N12" s="111"/>
      <c r="O12" s="109">
        <f t="shared" si="0"/>
        <v>415000</v>
      </c>
      <c r="P12" s="174"/>
    </row>
    <row r="13" spans="1:16" s="100" customFormat="1" ht="15.75">
      <c r="A13" s="107" t="s">
        <v>90</v>
      </c>
      <c r="B13" s="110" t="s">
        <v>378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9"/>
      <c r="P13" s="174"/>
    </row>
    <row r="14" spans="1:16" s="100" customFormat="1" ht="16.5" thickBot="1">
      <c r="A14" s="107">
        <v>9</v>
      </c>
      <c r="B14" s="110" t="s">
        <v>299</v>
      </c>
      <c r="C14" s="111"/>
      <c r="D14" s="111"/>
      <c r="E14" s="111"/>
      <c r="F14" s="111"/>
      <c r="G14" s="111"/>
      <c r="H14" s="111">
        <v>43765</v>
      </c>
      <c r="I14" s="111"/>
      <c r="J14" s="111"/>
      <c r="K14" s="111"/>
      <c r="L14" s="111"/>
      <c r="M14" s="111"/>
      <c r="N14" s="111">
        <v>230464</v>
      </c>
      <c r="O14" s="109">
        <f t="shared" si="0"/>
        <v>274229</v>
      </c>
      <c r="P14" s="174"/>
    </row>
    <row r="15" spans="1:16" s="99" customFormat="1" ht="20.25" customHeight="1" thickBot="1" thickTop="1">
      <c r="A15" s="112" t="s">
        <v>92</v>
      </c>
      <c r="B15" s="101" t="s">
        <v>300</v>
      </c>
      <c r="C15" s="102">
        <f aca="true" t="shared" si="1" ref="C15:N15">SUM(C6:C14)</f>
        <v>366540</v>
      </c>
      <c r="D15" s="102">
        <f t="shared" si="1"/>
        <v>478240</v>
      </c>
      <c r="E15" s="102">
        <f t="shared" si="1"/>
        <v>664032</v>
      </c>
      <c r="F15" s="102">
        <f t="shared" si="1"/>
        <v>569999</v>
      </c>
      <c r="G15" s="102">
        <f t="shared" si="1"/>
        <v>579910</v>
      </c>
      <c r="H15" s="102">
        <f t="shared" si="1"/>
        <v>455705</v>
      </c>
      <c r="I15" s="102">
        <f t="shared" si="1"/>
        <v>402980</v>
      </c>
      <c r="J15" s="102">
        <f t="shared" si="1"/>
        <v>855387</v>
      </c>
      <c r="K15" s="102">
        <f t="shared" si="1"/>
        <v>1303678</v>
      </c>
      <c r="L15" s="102">
        <f t="shared" si="1"/>
        <v>501640</v>
      </c>
      <c r="M15" s="102">
        <f t="shared" si="1"/>
        <v>627694</v>
      </c>
      <c r="N15" s="102">
        <f t="shared" si="1"/>
        <v>973052</v>
      </c>
      <c r="O15" s="103">
        <f t="shared" si="0"/>
        <v>7778857</v>
      </c>
      <c r="P15" s="175"/>
    </row>
    <row r="16" spans="1:15" s="99" customFormat="1" ht="18.75" customHeight="1" thickTop="1">
      <c r="A16" s="107" t="s">
        <v>94</v>
      </c>
      <c r="B16" s="98" t="s">
        <v>41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>
        <f t="shared" si="0"/>
        <v>0</v>
      </c>
    </row>
    <row r="17" spans="1:16" s="100" customFormat="1" ht="15.75">
      <c r="A17" s="107" t="s">
        <v>95</v>
      </c>
      <c r="B17" s="110" t="s">
        <v>116</v>
      </c>
      <c r="C17" s="111">
        <v>303881</v>
      </c>
      <c r="D17" s="111">
        <v>202616</v>
      </c>
      <c r="E17" s="111">
        <v>202616</v>
      </c>
      <c r="F17" s="111">
        <v>203958</v>
      </c>
      <c r="G17" s="111">
        <v>202616</v>
      </c>
      <c r="H17" s="111">
        <v>202616</v>
      </c>
      <c r="I17" s="111">
        <v>202616</v>
      </c>
      <c r="J17" s="111">
        <v>202616</v>
      </c>
      <c r="K17" s="111">
        <v>340045</v>
      </c>
      <c r="L17" s="111">
        <v>202616</v>
      </c>
      <c r="M17" s="111">
        <v>234488</v>
      </c>
      <c r="N17" s="111">
        <v>203094</v>
      </c>
      <c r="O17" s="109">
        <f t="shared" si="0"/>
        <v>2703778</v>
      </c>
      <c r="P17" s="174"/>
    </row>
    <row r="18" spans="1:16" s="100" customFormat="1" ht="15.75">
      <c r="A18" s="107" t="s">
        <v>97</v>
      </c>
      <c r="B18" s="110" t="s">
        <v>301</v>
      </c>
      <c r="C18" s="111">
        <v>95151</v>
      </c>
      <c r="D18" s="111">
        <v>63483</v>
      </c>
      <c r="E18" s="111">
        <v>63483</v>
      </c>
      <c r="F18" s="111">
        <v>63895</v>
      </c>
      <c r="G18" s="111">
        <v>63483</v>
      </c>
      <c r="H18" s="111">
        <v>63483</v>
      </c>
      <c r="I18" s="111">
        <v>63483</v>
      </c>
      <c r="J18" s="111">
        <v>63483</v>
      </c>
      <c r="K18" s="111">
        <v>108121</v>
      </c>
      <c r="L18" s="111">
        <v>63483</v>
      </c>
      <c r="M18" s="111">
        <v>67332</v>
      </c>
      <c r="N18" s="111">
        <v>65221</v>
      </c>
      <c r="O18" s="109">
        <f t="shared" si="0"/>
        <v>844101</v>
      </c>
      <c r="P18" s="174"/>
    </row>
    <row r="19" spans="1:16" s="100" customFormat="1" ht="15.75">
      <c r="A19" s="107" t="s">
        <v>182</v>
      </c>
      <c r="B19" s="110" t="s">
        <v>119</v>
      </c>
      <c r="C19" s="111">
        <v>48373</v>
      </c>
      <c r="D19" s="111">
        <v>249655</v>
      </c>
      <c r="E19" s="111">
        <v>189985</v>
      </c>
      <c r="F19" s="111">
        <v>175433</v>
      </c>
      <c r="G19" s="111">
        <v>152895</v>
      </c>
      <c r="H19" s="111">
        <v>161695</v>
      </c>
      <c r="I19" s="111">
        <v>143895</v>
      </c>
      <c r="J19" s="111">
        <v>154795</v>
      </c>
      <c r="K19" s="111">
        <v>185549</v>
      </c>
      <c r="L19" s="111">
        <v>225695</v>
      </c>
      <c r="M19" s="111">
        <v>174252</v>
      </c>
      <c r="N19" s="111">
        <v>157587</v>
      </c>
      <c r="O19" s="109">
        <f t="shared" si="0"/>
        <v>2019809</v>
      </c>
      <c r="P19" s="174"/>
    </row>
    <row r="20" spans="1:16" s="100" customFormat="1" ht="15.75">
      <c r="A20" s="107" t="s">
        <v>183</v>
      </c>
      <c r="B20" s="110" t="s">
        <v>302</v>
      </c>
      <c r="C20" s="111">
        <v>6950</v>
      </c>
      <c r="D20" s="111">
        <v>6780</v>
      </c>
      <c r="E20" s="111">
        <v>6500</v>
      </c>
      <c r="F20" s="111">
        <v>4500</v>
      </c>
      <c r="G20" s="111">
        <v>3715</v>
      </c>
      <c r="H20" s="111">
        <v>6500</v>
      </c>
      <c r="I20" s="111">
        <v>7900</v>
      </c>
      <c r="J20" s="111">
        <v>34297</v>
      </c>
      <c r="K20" s="111">
        <v>3932</v>
      </c>
      <c r="L20" s="111">
        <v>4900</v>
      </c>
      <c r="M20" s="111">
        <v>3626</v>
      </c>
      <c r="N20" s="111">
        <v>6255</v>
      </c>
      <c r="O20" s="109">
        <f t="shared" si="0"/>
        <v>95855</v>
      </c>
      <c r="P20" s="174"/>
    </row>
    <row r="21" spans="1:16" s="100" customFormat="1" ht="15.75">
      <c r="A21" s="107" t="s">
        <v>184</v>
      </c>
      <c r="B21" s="110" t="s">
        <v>15</v>
      </c>
      <c r="C21" s="111">
        <v>8100</v>
      </c>
      <c r="D21" s="111">
        <v>8250</v>
      </c>
      <c r="E21" s="111">
        <v>20100</v>
      </c>
      <c r="F21" s="111">
        <v>6500</v>
      </c>
      <c r="G21" s="111">
        <v>8900</v>
      </c>
      <c r="H21" s="111">
        <v>7890</v>
      </c>
      <c r="I21" s="111">
        <v>7500</v>
      </c>
      <c r="J21" s="111">
        <v>8600</v>
      </c>
      <c r="K21" s="111">
        <v>13180</v>
      </c>
      <c r="L21" s="111">
        <v>18300</v>
      </c>
      <c r="M21" s="111">
        <v>8800</v>
      </c>
      <c r="N21" s="111">
        <v>8670</v>
      </c>
      <c r="O21" s="109">
        <f t="shared" si="0"/>
        <v>124790</v>
      </c>
      <c r="P21" s="174"/>
    </row>
    <row r="22" spans="1:16" s="100" customFormat="1" ht="15.75">
      <c r="A22" s="107" t="s">
        <v>187</v>
      </c>
      <c r="B22" s="110" t="s">
        <v>237</v>
      </c>
      <c r="C22" s="111">
        <v>336</v>
      </c>
      <c r="D22" s="111"/>
      <c r="E22" s="111">
        <v>440</v>
      </c>
      <c r="F22" s="111"/>
      <c r="G22" s="111"/>
      <c r="H22" s="111"/>
      <c r="I22" s="111"/>
      <c r="J22" s="111">
        <v>739</v>
      </c>
      <c r="K22" s="111">
        <v>9977</v>
      </c>
      <c r="L22" s="111">
        <v>1880</v>
      </c>
      <c r="M22" s="111">
        <v>767</v>
      </c>
      <c r="N22" s="111">
        <v>1390</v>
      </c>
      <c r="O22" s="109">
        <f t="shared" si="0"/>
        <v>15529</v>
      </c>
      <c r="P22" s="174"/>
    </row>
    <row r="23" spans="1:16" s="100" customFormat="1" ht="15.75">
      <c r="A23" s="107" t="s">
        <v>188</v>
      </c>
      <c r="B23" s="110" t="s">
        <v>303</v>
      </c>
      <c r="C23" s="111">
        <v>2000</v>
      </c>
      <c r="D23" s="111">
        <v>2000</v>
      </c>
      <c r="E23" s="111">
        <v>2000</v>
      </c>
      <c r="F23" s="111">
        <v>2000</v>
      </c>
      <c r="G23" s="111">
        <v>1000</v>
      </c>
      <c r="H23" s="111">
        <v>2000</v>
      </c>
      <c r="I23" s="111">
        <v>1600</v>
      </c>
      <c r="J23" s="111">
        <v>1000</v>
      </c>
      <c r="K23" s="111">
        <v>1000</v>
      </c>
      <c r="L23" s="111">
        <v>1000</v>
      </c>
      <c r="M23" s="111">
        <v>1000</v>
      </c>
      <c r="N23" s="111">
        <v>1000</v>
      </c>
      <c r="O23" s="109">
        <f t="shared" si="0"/>
        <v>17600</v>
      </c>
      <c r="P23" s="174"/>
    </row>
    <row r="24" spans="1:16" s="100" customFormat="1" ht="15.75">
      <c r="A24" s="107" t="s">
        <v>189</v>
      </c>
      <c r="B24" s="110" t="s">
        <v>304</v>
      </c>
      <c r="C24" s="111"/>
      <c r="D24" s="111"/>
      <c r="E24" s="111"/>
      <c r="F24" s="111">
        <v>140559</v>
      </c>
      <c r="G24" s="111">
        <v>186500</v>
      </c>
      <c r="H24" s="111"/>
      <c r="I24" s="111"/>
      <c r="J24" s="111">
        <v>5289</v>
      </c>
      <c r="K24" s="111">
        <v>984573</v>
      </c>
      <c r="L24" s="111">
        <v>10650</v>
      </c>
      <c r="M24" s="111">
        <v>176700</v>
      </c>
      <c r="N24" s="111">
        <v>323365</v>
      </c>
      <c r="O24" s="109">
        <f t="shared" si="0"/>
        <v>1827636</v>
      </c>
      <c r="P24" s="174"/>
    </row>
    <row r="25" spans="1:16" s="100" customFormat="1" ht="15.75">
      <c r="A25" s="107" t="s">
        <v>190</v>
      </c>
      <c r="B25" s="110" t="s">
        <v>305</v>
      </c>
      <c r="C25" s="111"/>
      <c r="D25" s="111"/>
      <c r="E25" s="111"/>
      <c r="F25" s="111">
        <v>3760</v>
      </c>
      <c r="G25" s="111"/>
      <c r="H25" s="111">
        <v>12846</v>
      </c>
      <c r="I25" s="111">
        <v>10800</v>
      </c>
      <c r="J25" s="111">
        <v>17900</v>
      </c>
      <c r="K25" s="111">
        <v>20300</v>
      </c>
      <c r="L25" s="111">
        <v>11622</v>
      </c>
      <c r="M25" s="111">
        <v>9543</v>
      </c>
      <c r="N25" s="111">
        <v>3744</v>
      </c>
      <c r="O25" s="109">
        <f t="shared" si="0"/>
        <v>90515</v>
      </c>
      <c r="P25" s="174"/>
    </row>
    <row r="26" spans="1:16" s="100" customFormat="1" ht="15.75">
      <c r="A26" s="107" t="s">
        <v>206</v>
      </c>
      <c r="B26" s="110" t="s">
        <v>306</v>
      </c>
      <c r="C26" s="111">
        <v>6780</v>
      </c>
      <c r="D26" s="111">
        <v>1602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09">
        <f t="shared" si="0"/>
        <v>8382</v>
      </c>
      <c r="P26" s="174"/>
    </row>
    <row r="27" spans="1:16" s="100" customFormat="1" ht="15.75">
      <c r="A27" s="107" t="s">
        <v>307</v>
      </c>
      <c r="B27" s="110" t="s">
        <v>308</v>
      </c>
      <c r="C27" s="111">
        <v>2496</v>
      </c>
      <c r="D27" s="111">
        <v>1544</v>
      </c>
      <c r="E27" s="111">
        <v>1544</v>
      </c>
      <c r="F27" s="111">
        <v>1544</v>
      </c>
      <c r="G27" s="111">
        <v>1544</v>
      </c>
      <c r="H27" s="111">
        <v>1544</v>
      </c>
      <c r="I27" s="111">
        <v>1544</v>
      </c>
      <c r="J27" s="111">
        <v>1544</v>
      </c>
      <c r="K27" s="111">
        <v>1544</v>
      </c>
      <c r="L27" s="111">
        <v>1544</v>
      </c>
      <c r="M27" s="111">
        <v>1544</v>
      </c>
      <c r="N27" s="111">
        <v>1544</v>
      </c>
      <c r="O27" s="109">
        <f t="shared" si="0"/>
        <v>19480</v>
      </c>
      <c r="P27" s="174"/>
    </row>
    <row r="28" spans="1:16" s="100" customFormat="1" ht="15.75">
      <c r="A28" s="107">
        <v>23</v>
      </c>
      <c r="B28" s="110" t="s">
        <v>309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09">
        <f t="shared" si="0"/>
        <v>0</v>
      </c>
      <c r="P28" s="174"/>
    </row>
    <row r="29" spans="1:16" s="100" customFormat="1" ht="16.5" thickBot="1">
      <c r="A29" s="107">
        <v>24</v>
      </c>
      <c r="B29" s="110" t="s">
        <v>310</v>
      </c>
      <c r="C29" s="111">
        <v>948</v>
      </c>
      <c r="D29" s="111">
        <v>949</v>
      </c>
      <c r="E29" s="111">
        <v>948</v>
      </c>
      <c r="F29" s="111">
        <v>949</v>
      </c>
      <c r="G29" s="111">
        <v>948</v>
      </c>
      <c r="H29" s="111">
        <v>949</v>
      </c>
      <c r="I29" s="111">
        <v>948</v>
      </c>
      <c r="J29" s="111">
        <v>949</v>
      </c>
      <c r="K29" s="111">
        <v>948</v>
      </c>
      <c r="L29" s="111">
        <v>949</v>
      </c>
      <c r="M29" s="111">
        <v>948</v>
      </c>
      <c r="N29" s="111">
        <v>949</v>
      </c>
      <c r="O29" s="109">
        <f>SUM(C29:N29)</f>
        <v>11382</v>
      </c>
      <c r="P29" s="174"/>
    </row>
    <row r="30" spans="1:16" s="99" customFormat="1" ht="20.25" customHeight="1" thickBot="1" thickTop="1">
      <c r="A30" s="113" t="s">
        <v>311</v>
      </c>
      <c r="B30" s="101" t="s">
        <v>312</v>
      </c>
      <c r="C30" s="102">
        <f aca="true" t="shared" si="2" ref="C30:N30">SUM(C17:C29)</f>
        <v>475015</v>
      </c>
      <c r="D30" s="102">
        <f t="shared" si="2"/>
        <v>536879</v>
      </c>
      <c r="E30" s="102">
        <f t="shared" si="2"/>
        <v>487616</v>
      </c>
      <c r="F30" s="102">
        <f t="shared" si="2"/>
        <v>603098</v>
      </c>
      <c r="G30" s="102">
        <f t="shared" si="2"/>
        <v>621601</v>
      </c>
      <c r="H30" s="102">
        <f t="shared" si="2"/>
        <v>459523</v>
      </c>
      <c r="I30" s="102">
        <f t="shared" si="2"/>
        <v>440286</v>
      </c>
      <c r="J30" s="102">
        <f t="shared" si="2"/>
        <v>491212</v>
      </c>
      <c r="K30" s="102">
        <f t="shared" si="2"/>
        <v>1669169</v>
      </c>
      <c r="L30" s="102">
        <f t="shared" si="2"/>
        <v>542639</v>
      </c>
      <c r="M30" s="102">
        <f t="shared" si="2"/>
        <v>679000</v>
      </c>
      <c r="N30" s="102">
        <f t="shared" si="2"/>
        <v>772819</v>
      </c>
      <c r="O30" s="103">
        <f>SUM(C30:N30)</f>
        <v>7778857</v>
      </c>
      <c r="P30" s="192"/>
    </row>
    <row r="31" spans="1:15" ht="16.5" thickTop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4"/>
    </row>
    <row r="32" ht="15.75">
      <c r="A32" s="10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2"/>
  <sheetViews>
    <sheetView zoomScalePageLayoutView="0" workbookViewId="0" topLeftCell="A1">
      <selection activeCell="H5" sqref="H5"/>
    </sheetView>
  </sheetViews>
  <sheetFormatPr defaultColWidth="8.00390625" defaultRowHeight="12.75"/>
  <cols>
    <col min="1" max="1" width="37.421875" style="59" customWidth="1"/>
    <col min="2" max="4" width="11.00390625" style="59" customWidth="1"/>
    <col min="5" max="16384" width="8.00390625" style="59" customWidth="1"/>
  </cols>
  <sheetData>
    <row r="1" spans="1:6" ht="12.75">
      <c r="A1" s="615" t="s">
        <v>505</v>
      </c>
      <c r="B1" s="615"/>
      <c r="C1" s="615"/>
      <c r="D1" s="615"/>
      <c r="E1" s="87"/>
      <c r="F1" s="87"/>
    </row>
    <row r="2" spans="1:6" ht="12.75">
      <c r="A2" s="626" t="s">
        <v>592</v>
      </c>
      <c r="B2" s="626"/>
      <c r="C2" s="626"/>
      <c r="D2" s="626"/>
      <c r="E2" s="44"/>
      <c r="F2" s="44"/>
    </row>
    <row r="3" spans="1:6" ht="12.75">
      <c r="A3" s="626" t="s">
        <v>507</v>
      </c>
      <c r="B3" s="626"/>
      <c r="C3" s="626"/>
      <c r="D3" s="626"/>
      <c r="E3" s="44"/>
      <c r="F3" s="44"/>
    </row>
    <row r="4" spans="1:6" ht="12.75">
      <c r="A4" s="616" t="s">
        <v>261</v>
      </c>
      <c r="B4" s="616"/>
      <c r="C4" s="616"/>
      <c r="D4" s="616"/>
      <c r="E4" s="88"/>
      <c r="F4" s="88"/>
    </row>
    <row r="5" spans="1:6" s="54" customFormat="1" ht="21.75" customHeight="1" thickBot="1">
      <c r="A5" s="580"/>
      <c r="B5" s="581"/>
      <c r="C5" s="581"/>
      <c r="D5" s="582" t="s">
        <v>224</v>
      </c>
      <c r="E5" s="89"/>
      <c r="F5" s="89"/>
    </row>
    <row r="6" spans="1:4" s="55" customFormat="1" ht="15" thickBot="1">
      <c r="A6" s="78" t="s">
        <v>225</v>
      </c>
      <c r="B6" s="79" t="s">
        <v>262</v>
      </c>
      <c r="C6" s="79" t="s">
        <v>417</v>
      </c>
      <c r="D6" s="80" t="s">
        <v>508</v>
      </c>
    </row>
    <row r="7" spans="1:4" s="56" customFormat="1" ht="15" thickBot="1">
      <c r="A7" s="81" t="s">
        <v>226</v>
      </c>
      <c r="B7" s="82"/>
      <c r="C7" s="82"/>
      <c r="D7" s="83"/>
    </row>
    <row r="8" spans="1:4" s="57" customFormat="1" ht="43.5" customHeight="1">
      <c r="A8" s="62" t="s">
        <v>227</v>
      </c>
      <c r="B8" s="63">
        <v>504823</v>
      </c>
      <c r="C8" s="63">
        <v>450000</v>
      </c>
      <c r="D8" s="171">
        <v>470000</v>
      </c>
    </row>
    <row r="9" spans="1:4" s="57" customFormat="1" ht="38.25">
      <c r="A9" s="64" t="s">
        <v>228</v>
      </c>
      <c r="B9" s="65">
        <f>'1.a.sz.mell működés mérleg'!B12+'1.szmelléklet bevétel'!E14</f>
        <v>377300</v>
      </c>
      <c r="C9" s="65">
        <v>400000</v>
      </c>
      <c r="D9" s="172">
        <v>410000</v>
      </c>
    </row>
    <row r="10" spans="1:4" s="57" customFormat="1" ht="38.25">
      <c r="A10" s="64" t="s">
        <v>229</v>
      </c>
      <c r="B10" s="65">
        <f>'1.a.sz.mell működés mérleg'!B8+'1.a.sz.mell működés mérleg'!B10</f>
        <v>2342356</v>
      </c>
      <c r="C10" s="65">
        <v>2000000</v>
      </c>
      <c r="D10" s="172">
        <v>2100000</v>
      </c>
    </row>
    <row r="11" spans="1:4" s="57" customFormat="1" ht="15.75" customHeight="1">
      <c r="A11" s="64" t="s">
        <v>230</v>
      </c>
      <c r="B11" s="65">
        <f>'1.a.sz.mell működés mérleg'!B9-'1.szmelléklet bevétel'!E35</f>
        <v>1889886</v>
      </c>
      <c r="C11" s="65">
        <v>2000000</v>
      </c>
      <c r="D11" s="172">
        <v>2100000</v>
      </c>
    </row>
    <row r="12" spans="1:4" s="57" customFormat="1" ht="15.75" customHeight="1">
      <c r="A12" s="64" t="s">
        <v>231</v>
      </c>
      <c r="B12" s="65">
        <f>'1.a.sz.mell működés mérleg'!B13</f>
        <v>415000</v>
      </c>
      <c r="C12" s="65">
        <v>200000</v>
      </c>
      <c r="D12" s="172">
        <v>200000</v>
      </c>
    </row>
    <row r="13" spans="1:4" s="57" customFormat="1" ht="26.25" thickBot="1">
      <c r="A13" s="66" t="s">
        <v>232</v>
      </c>
      <c r="B13" s="67">
        <v>55377</v>
      </c>
      <c r="C13" s="67">
        <v>10000</v>
      </c>
      <c r="D13" s="68">
        <v>10000</v>
      </c>
    </row>
    <row r="14" spans="1:6" s="58" customFormat="1" ht="15.75" thickBot="1">
      <c r="A14" s="84" t="s">
        <v>233</v>
      </c>
      <c r="B14" s="75">
        <f>SUM(B8:B13)</f>
        <v>5584742</v>
      </c>
      <c r="C14" s="75">
        <f>SUM(C8:C13)</f>
        <v>5060000</v>
      </c>
      <c r="D14" s="76">
        <f>SUM(D8:D13)</f>
        <v>5290000</v>
      </c>
      <c r="F14" s="57"/>
    </row>
    <row r="15" spans="1:4" s="57" customFormat="1" ht="12.75">
      <c r="A15" s="62" t="s">
        <v>234</v>
      </c>
      <c r="B15" s="63">
        <f>'1sz melléklet kiadás'!D34</f>
        <v>2703778</v>
      </c>
      <c r="C15" s="63">
        <v>2600000</v>
      </c>
      <c r="D15" s="171">
        <v>2700000</v>
      </c>
    </row>
    <row r="16" spans="1:4" s="57" customFormat="1" ht="12.75">
      <c r="A16" s="64" t="s">
        <v>105</v>
      </c>
      <c r="B16" s="63">
        <f>'1sz melléklet kiadás'!D35</f>
        <v>844101</v>
      </c>
      <c r="C16" s="65">
        <v>850000</v>
      </c>
      <c r="D16" s="172">
        <v>860000</v>
      </c>
    </row>
    <row r="17" spans="1:4" s="57" customFormat="1" ht="25.5">
      <c r="A17" s="64" t="s">
        <v>235</v>
      </c>
      <c r="B17" s="63">
        <f>'1sz melléklet kiadás'!D36-80000</f>
        <v>1939809</v>
      </c>
      <c r="C17" s="65">
        <v>1800000</v>
      </c>
      <c r="D17" s="172">
        <v>1850000</v>
      </c>
    </row>
    <row r="18" spans="1:4" s="57" customFormat="1" ht="25.5">
      <c r="A18" s="64" t="s">
        <v>236</v>
      </c>
      <c r="B18" s="65">
        <f>'1sz melléklet kiadás'!D37</f>
        <v>95855</v>
      </c>
      <c r="C18" s="65">
        <v>90000</v>
      </c>
      <c r="D18" s="172">
        <v>95000</v>
      </c>
    </row>
    <row r="19" spans="1:4" s="57" customFormat="1" ht="15.75" customHeight="1">
      <c r="A19" s="64" t="s">
        <v>237</v>
      </c>
      <c r="B19" s="65">
        <f>'1sz melléklet kiadás'!D39</f>
        <v>15529</v>
      </c>
      <c r="C19" s="65">
        <v>15000</v>
      </c>
      <c r="D19" s="172">
        <v>16000</v>
      </c>
    </row>
    <row r="20" spans="1:4" s="57" customFormat="1" ht="12.75">
      <c r="A20" s="64" t="s">
        <v>238</v>
      </c>
      <c r="B20" s="65">
        <f>'1sz melléklet kiadás'!D38</f>
        <v>124790</v>
      </c>
      <c r="C20" s="65">
        <v>130000</v>
      </c>
      <c r="D20" s="172">
        <v>140000</v>
      </c>
    </row>
    <row r="21" spans="1:4" s="57" customFormat="1" ht="14.25" customHeight="1">
      <c r="A21" s="64" t="s">
        <v>239</v>
      </c>
      <c r="B21" s="65">
        <v>40000</v>
      </c>
      <c r="C21" s="65">
        <v>20000</v>
      </c>
      <c r="D21" s="172">
        <v>20000</v>
      </c>
    </row>
    <row r="22" spans="1:4" s="57" customFormat="1" ht="13.5" thickBot="1">
      <c r="A22" s="66" t="s">
        <v>240</v>
      </c>
      <c r="B22" s="67">
        <v>500</v>
      </c>
      <c r="C22" s="67"/>
      <c r="D22" s="68"/>
    </row>
    <row r="23" spans="1:4" s="57" customFormat="1" ht="15.75" customHeight="1" thickBot="1">
      <c r="A23" s="85" t="s">
        <v>241</v>
      </c>
      <c r="B23" s="69">
        <f>SUM(B15:B22)</f>
        <v>5764362</v>
      </c>
      <c r="C23" s="69">
        <f>SUM(C15:C22)</f>
        <v>5505000</v>
      </c>
      <c r="D23" s="70">
        <f>SUM(D15:D22)</f>
        <v>5681000</v>
      </c>
    </row>
    <row r="24" spans="1:4" s="57" customFormat="1" ht="15.75" customHeight="1">
      <c r="A24" s="86"/>
      <c r="B24" s="71"/>
      <c r="C24" s="71"/>
      <c r="D24" s="71"/>
    </row>
    <row r="25" spans="1:4" s="57" customFormat="1" ht="15.75" customHeight="1">
      <c r="A25" s="86"/>
      <c r="B25" s="71"/>
      <c r="C25" s="71"/>
      <c r="D25" s="71"/>
    </row>
    <row r="26" spans="1:4" s="57" customFormat="1" ht="15.75" customHeight="1">
      <c r="A26" s="86"/>
      <c r="B26" s="71"/>
      <c r="C26" s="71"/>
      <c r="D26" s="71"/>
    </row>
    <row r="27" spans="1:4" s="60" customFormat="1" ht="20.25" customHeight="1">
      <c r="A27" s="72"/>
      <c r="B27" s="72"/>
      <c r="C27" s="72"/>
      <c r="D27" s="77"/>
    </row>
    <row r="28" spans="1:4" s="60" customFormat="1" ht="20.25" customHeight="1" thickBot="1">
      <c r="A28" s="72"/>
      <c r="B28" s="72"/>
      <c r="C28" s="72"/>
      <c r="D28" s="77" t="s">
        <v>224</v>
      </c>
    </row>
    <row r="29" spans="1:4" ht="28.5" customHeight="1" thickBot="1">
      <c r="A29" s="78" t="s">
        <v>225</v>
      </c>
      <c r="B29" s="79" t="s">
        <v>262</v>
      </c>
      <c r="C29" s="79" t="s">
        <v>417</v>
      </c>
      <c r="D29" s="80" t="s">
        <v>508</v>
      </c>
    </row>
    <row r="30" spans="1:4" s="55" customFormat="1" ht="15" thickBot="1">
      <c r="A30" s="81" t="s">
        <v>242</v>
      </c>
      <c r="B30" s="82"/>
      <c r="C30" s="82"/>
      <c r="D30" s="83"/>
    </row>
    <row r="31" spans="1:4" s="56" customFormat="1" ht="25.5">
      <c r="A31" s="73" t="s">
        <v>243</v>
      </c>
      <c r="B31" s="74">
        <f>'1.b.sz.mell felhalm mérleg'!B7</f>
        <v>400495</v>
      </c>
      <c r="C31" s="74">
        <v>470000</v>
      </c>
      <c r="D31" s="173">
        <v>426000</v>
      </c>
    </row>
    <row r="32" spans="1:4" s="57" customFormat="1" ht="12.75">
      <c r="A32" s="64" t="s">
        <v>244</v>
      </c>
      <c r="B32" s="65">
        <f>'1.b.sz.mell felhalm mérleg'!B9</f>
        <v>0</v>
      </c>
      <c r="C32" s="65"/>
      <c r="D32" s="172"/>
    </row>
    <row r="33" spans="1:4" s="57" customFormat="1" ht="12.75">
      <c r="A33" s="64" t="s">
        <v>100</v>
      </c>
      <c r="B33" s="65">
        <f>'1.b.sz.mell felhalm mérleg'!B10</f>
        <v>1431690</v>
      </c>
      <c r="C33" s="65">
        <v>3012000</v>
      </c>
      <c r="D33" s="172">
        <v>3000000</v>
      </c>
    </row>
    <row r="34" spans="1:4" s="57" customFormat="1" ht="15" customHeight="1">
      <c r="A34" s="64" t="s">
        <v>245</v>
      </c>
      <c r="B34" s="65">
        <f>'1.b.sz.mell felhalm mérleg'!B16</f>
        <v>77307</v>
      </c>
      <c r="C34" s="65">
        <v>88000</v>
      </c>
      <c r="D34" s="172">
        <v>90000</v>
      </c>
    </row>
    <row r="35" spans="1:4" s="57" customFormat="1" ht="27" customHeight="1">
      <c r="A35" s="64" t="s">
        <v>246</v>
      </c>
      <c r="B35" s="65">
        <f>'1.b.sz.mell felhalm mérleg'!B8</f>
        <v>16221</v>
      </c>
      <c r="C35" s="65"/>
      <c r="D35" s="172"/>
    </row>
    <row r="36" spans="1:4" s="57" customFormat="1" ht="12.75">
      <c r="A36" s="64" t="s">
        <v>247</v>
      </c>
      <c r="B36" s="65">
        <f>'1.b.sz.mell felhalm mérleg'!B15</f>
        <v>10550</v>
      </c>
      <c r="C36" s="65">
        <v>11000</v>
      </c>
      <c r="D36" s="172">
        <v>11000</v>
      </c>
    </row>
    <row r="37" spans="1:4" s="57" customFormat="1" ht="15" customHeight="1" thickBot="1">
      <c r="A37" s="66" t="s">
        <v>248</v>
      </c>
      <c r="B37" s="67">
        <f>'1.b.sz.mell felhalm mérleg'!B14</f>
        <v>39000</v>
      </c>
      <c r="C37" s="67">
        <v>40000</v>
      </c>
      <c r="D37" s="68">
        <v>40000</v>
      </c>
    </row>
    <row r="38" spans="1:4" s="57" customFormat="1" ht="15" customHeight="1" thickBot="1">
      <c r="A38" s="66" t="s">
        <v>506</v>
      </c>
      <c r="B38" s="67">
        <v>218852</v>
      </c>
      <c r="C38" s="67">
        <v>10000</v>
      </c>
      <c r="D38" s="68">
        <v>10000</v>
      </c>
    </row>
    <row r="39" spans="1:4" s="57" customFormat="1" ht="13.5" thickBot="1">
      <c r="A39" s="84" t="s">
        <v>249</v>
      </c>
      <c r="B39" s="75">
        <f>SUM(B31:B38)</f>
        <v>2194115</v>
      </c>
      <c r="C39" s="75">
        <f>SUM(C31:C38)</f>
        <v>3631000</v>
      </c>
      <c r="D39" s="76">
        <f>SUM(D31:D38)</f>
        <v>3577000</v>
      </c>
    </row>
    <row r="40" spans="1:4" s="57" customFormat="1" ht="21" customHeight="1">
      <c r="A40" s="62" t="s">
        <v>250</v>
      </c>
      <c r="B40" s="63">
        <f>'1.b.sz.mell felhalm mérleg'!D7</f>
        <v>1827636</v>
      </c>
      <c r="C40" s="63">
        <v>3000000</v>
      </c>
      <c r="D40" s="171">
        <v>3000000</v>
      </c>
    </row>
    <row r="41" spans="1:4" s="57" customFormat="1" ht="15" customHeight="1">
      <c r="A41" s="64" t="s">
        <v>251</v>
      </c>
      <c r="B41" s="65">
        <f>'1.b.sz.mell felhalm mérleg'!D9</f>
        <v>90515</v>
      </c>
      <c r="C41" s="65">
        <v>40000</v>
      </c>
      <c r="D41" s="172">
        <v>40000</v>
      </c>
    </row>
    <row r="42" spans="1:4" s="57" customFormat="1" ht="12.75">
      <c r="A42" s="64" t="s">
        <v>252</v>
      </c>
      <c r="B42" s="65">
        <f>'1.b.sz.mell felhalm mérleg'!D10</f>
        <v>19480</v>
      </c>
      <c r="C42" s="65">
        <v>15000</v>
      </c>
      <c r="D42" s="172">
        <v>15000</v>
      </c>
    </row>
    <row r="43" spans="1:4" s="57" customFormat="1" ht="12.75">
      <c r="A43" s="64" t="s">
        <v>253</v>
      </c>
      <c r="B43" s="65">
        <f>'1.b.sz.mell felhalm mérleg'!D8</f>
        <v>17600</v>
      </c>
      <c r="C43" s="65">
        <v>10000</v>
      </c>
      <c r="D43" s="172">
        <v>10000</v>
      </c>
    </row>
    <row r="44" spans="1:4" s="57" customFormat="1" ht="25.5">
      <c r="A44" s="64" t="s">
        <v>254</v>
      </c>
      <c r="B44" s="65">
        <f>'1.b.sz.mell felhalm mérleg'!D12</f>
        <v>0</v>
      </c>
      <c r="C44" s="65"/>
      <c r="D44" s="172"/>
    </row>
    <row r="45" spans="1:4" s="57" customFormat="1" ht="12.75">
      <c r="A45" s="64" t="s">
        <v>255</v>
      </c>
      <c r="B45" s="65">
        <v>11382</v>
      </c>
      <c r="C45" s="65">
        <v>70000</v>
      </c>
      <c r="D45" s="172">
        <v>70000</v>
      </c>
    </row>
    <row r="46" spans="1:4" s="57" customFormat="1" ht="15" customHeight="1">
      <c r="A46" s="64" t="s">
        <v>256</v>
      </c>
      <c r="B46" s="65">
        <v>40000</v>
      </c>
      <c r="C46" s="65">
        <v>50000</v>
      </c>
      <c r="D46" s="172">
        <v>50000</v>
      </c>
    </row>
    <row r="47" spans="1:4" s="57" customFormat="1" ht="15" customHeight="1">
      <c r="A47" s="64" t="s">
        <v>257</v>
      </c>
      <c r="B47" s="65"/>
      <c r="C47" s="163"/>
      <c r="D47" s="164"/>
    </row>
    <row r="48" spans="1:4" s="57" customFormat="1" ht="13.5" thickBot="1">
      <c r="A48" s="66" t="s">
        <v>240</v>
      </c>
      <c r="B48" s="67">
        <v>7882</v>
      </c>
      <c r="C48" s="67">
        <v>1000</v>
      </c>
      <c r="D48" s="68">
        <v>1000</v>
      </c>
    </row>
    <row r="49" spans="1:4" s="57" customFormat="1" ht="30" customHeight="1" thickBot="1">
      <c r="A49" s="84" t="s">
        <v>258</v>
      </c>
      <c r="B49" s="75">
        <f>SUM(B40:B48)</f>
        <v>2014495</v>
      </c>
      <c r="C49" s="75">
        <f>SUM(C40:C48)</f>
        <v>3186000</v>
      </c>
      <c r="D49" s="76">
        <f>SUM(D40:D48)</f>
        <v>3186000</v>
      </c>
    </row>
    <row r="50" spans="1:4" s="56" customFormat="1" ht="15" customHeight="1" thickBot="1">
      <c r="A50" s="84" t="s">
        <v>259</v>
      </c>
      <c r="B50" s="75">
        <f>B14+B39</f>
        <v>7778857</v>
      </c>
      <c r="C50" s="75">
        <f>C14+C39</f>
        <v>8691000</v>
      </c>
      <c r="D50" s="75">
        <f>D14+D39</f>
        <v>8867000</v>
      </c>
    </row>
    <row r="51" spans="1:4" s="61" customFormat="1" ht="15" customHeight="1" thickBot="1">
      <c r="A51" s="85" t="s">
        <v>260</v>
      </c>
      <c r="B51" s="69">
        <f>B23+B49</f>
        <v>7778857</v>
      </c>
      <c r="C51" s="69">
        <f>C23+C49</f>
        <v>8691000</v>
      </c>
      <c r="D51" s="69">
        <f>D23+D49</f>
        <v>8867000</v>
      </c>
    </row>
    <row r="52" spans="1:4" s="61" customFormat="1" ht="15" customHeight="1">
      <c r="A52" s="59"/>
      <c r="B52" s="59"/>
      <c r="C52" s="59"/>
      <c r="D52" s="59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5"/>
  <sheetViews>
    <sheetView zoomScalePageLayoutView="0" workbookViewId="0" topLeftCell="A10">
      <selection activeCell="B36" sqref="B36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14.28125" style="0" customWidth="1"/>
    <col min="4" max="4" width="12.7109375" style="0" customWidth="1"/>
    <col min="5" max="5" width="11.00390625" style="0" customWidth="1"/>
  </cols>
  <sheetData>
    <row r="1" spans="1:5" ht="12.75">
      <c r="A1" s="615" t="s">
        <v>209</v>
      </c>
      <c r="B1" s="615"/>
      <c r="C1" s="615"/>
      <c r="D1" s="615"/>
      <c r="E1" s="496"/>
    </row>
    <row r="2" spans="1:5" ht="12.75">
      <c r="A2" s="616" t="s">
        <v>426</v>
      </c>
      <c r="B2" s="616"/>
      <c r="C2" s="616"/>
      <c r="D2" s="616"/>
      <c r="E2" s="88"/>
    </row>
    <row r="3" spans="1:5" ht="12.75" customHeight="1" thickBot="1">
      <c r="A3" s="584"/>
      <c r="B3" s="497"/>
      <c r="C3" s="497"/>
      <c r="D3" s="497" t="s">
        <v>526</v>
      </c>
      <c r="E3" s="497"/>
    </row>
    <row r="4" spans="1:5" ht="27.75" customHeight="1" thickBot="1" thickTop="1">
      <c r="A4" s="208" t="s">
        <v>73</v>
      </c>
      <c r="B4" s="179" t="s">
        <v>1</v>
      </c>
      <c r="C4" s="509" t="s">
        <v>554</v>
      </c>
      <c r="D4" s="509" t="s">
        <v>524</v>
      </c>
      <c r="E4" s="508"/>
    </row>
    <row r="5" spans="1:5" ht="12" customHeight="1" thickTop="1">
      <c r="A5" s="209"/>
      <c r="B5" s="622" t="s">
        <v>41</v>
      </c>
      <c r="C5" s="623"/>
      <c r="D5" s="624"/>
      <c r="E5" s="498"/>
    </row>
    <row r="6" spans="1:9" ht="12" customHeight="1">
      <c r="A6" s="210" t="s">
        <v>5</v>
      </c>
      <c r="B6" s="29" t="s">
        <v>42</v>
      </c>
      <c r="C6" s="167">
        <f>C7+C8+C9+C10+C12+C13</f>
        <v>4638723</v>
      </c>
      <c r="D6" s="167">
        <f>D7+D8+D9+D10+D12+D13</f>
        <v>4829961</v>
      </c>
      <c r="E6" s="499"/>
      <c r="F6" s="90"/>
      <c r="I6" s="146"/>
    </row>
    <row r="7" spans="1:9" ht="12" customHeight="1">
      <c r="A7" s="618" t="s">
        <v>47</v>
      </c>
      <c r="B7" s="13" t="s">
        <v>218</v>
      </c>
      <c r="C7" s="32">
        <f>'2sz melléklet'!C116</f>
        <v>2358604</v>
      </c>
      <c r="D7" s="32">
        <f>'2sz melléklet'!D116</f>
        <v>2390454</v>
      </c>
      <c r="E7" s="500"/>
      <c r="I7" s="146"/>
    </row>
    <row r="8" spans="1:9" ht="12" customHeight="1">
      <c r="A8" s="619"/>
      <c r="B8" s="13" t="s">
        <v>44</v>
      </c>
      <c r="C8" s="32">
        <f>'2sz melléklet'!F116</f>
        <v>747876</v>
      </c>
      <c r="D8" s="32">
        <f>'2sz melléklet'!G116</f>
        <v>753298</v>
      </c>
      <c r="E8" s="500"/>
      <c r="I8" s="146"/>
    </row>
    <row r="9" spans="1:9" ht="12" customHeight="1">
      <c r="A9" s="619"/>
      <c r="B9" s="13" t="s">
        <v>45</v>
      </c>
      <c r="C9" s="32">
        <f>'2sz melléklet'!I116</f>
        <v>1312843</v>
      </c>
      <c r="D9" s="32">
        <f>'2sz melléklet'!J116</f>
        <v>1374659</v>
      </c>
      <c r="E9" s="500"/>
      <c r="I9" s="146"/>
    </row>
    <row r="10" spans="1:9" ht="12" customHeight="1">
      <c r="A10" s="619"/>
      <c r="B10" s="13" t="s">
        <v>46</v>
      </c>
      <c r="C10" s="32">
        <f>'2sz melléklet'!F143</f>
        <v>260</v>
      </c>
      <c r="D10" s="32">
        <f>'2sz melléklet'!G143</f>
        <v>7261</v>
      </c>
      <c r="E10" s="500"/>
      <c r="I10" s="146"/>
    </row>
    <row r="11" spans="1:9" ht="12" customHeight="1">
      <c r="A11" s="619"/>
      <c r="B11" s="13" t="s">
        <v>418</v>
      </c>
      <c r="C11" s="32"/>
      <c r="D11" s="32"/>
      <c r="E11" s="500"/>
      <c r="I11" s="146"/>
    </row>
    <row r="12" spans="1:9" ht="12" customHeight="1">
      <c r="A12" s="619"/>
      <c r="B12" s="13" t="s">
        <v>48</v>
      </c>
      <c r="C12" s="32">
        <f>'2sz melléklet'!C143</f>
        <v>14139</v>
      </c>
      <c r="D12" s="32">
        <f>'2sz melléklet'!D143</f>
        <v>15529</v>
      </c>
      <c r="E12" s="500"/>
      <c r="I12" s="146"/>
    </row>
    <row r="13" spans="1:9" ht="12" customHeight="1">
      <c r="A13" s="619"/>
      <c r="B13" s="13" t="s">
        <v>49</v>
      </c>
      <c r="C13" s="32">
        <f>C15+C14</f>
        <v>205001</v>
      </c>
      <c r="D13" s="32">
        <f>D15+D14</f>
        <v>288760</v>
      </c>
      <c r="E13" s="500"/>
      <c r="I13" s="146"/>
    </row>
    <row r="14" spans="1:9" ht="12" customHeight="1">
      <c r="A14" s="619"/>
      <c r="B14" s="13" t="s">
        <v>67</v>
      </c>
      <c r="C14" s="32">
        <f>'2sz melléklet'!I143</f>
        <v>186101</v>
      </c>
      <c r="D14" s="32">
        <f>'2sz melléklet'!J143</f>
        <v>261745</v>
      </c>
      <c r="E14" s="500"/>
      <c r="I14" s="146"/>
    </row>
    <row r="15" spans="1:9" ht="12" customHeight="1">
      <c r="A15" s="619"/>
      <c r="B15" s="13" t="s">
        <v>219</v>
      </c>
      <c r="C15" s="32">
        <f>'2sz melléklet'!C178</f>
        <v>18900</v>
      </c>
      <c r="D15" s="32">
        <f>'2sz melléklet'!D178</f>
        <v>27015</v>
      </c>
      <c r="E15" s="500"/>
      <c r="I15" s="146"/>
    </row>
    <row r="16" spans="1:9" ht="12" customHeight="1">
      <c r="A16" s="210" t="s">
        <v>9</v>
      </c>
      <c r="B16" s="29" t="s">
        <v>51</v>
      </c>
      <c r="C16" s="33">
        <f>C17+C18+C19+C20+C21+C22+C25+C28+C29+C30+C31</f>
        <v>4246868</v>
      </c>
      <c r="D16" s="33">
        <f>D17+D18+D19+D20+D21+D22+D25+D28+D29+D30+D31</f>
        <v>2948896</v>
      </c>
      <c r="E16" s="501"/>
      <c r="I16" s="146"/>
    </row>
    <row r="17" spans="1:9" ht="12" customHeight="1">
      <c r="A17" s="618"/>
      <c r="B17" s="13" t="s">
        <v>218</v>
      </c>
      <c r="C17" s="32">
        <v>311482</v>
      </c>
      <c r="D17" s="32">
        <f>'3sz melléklet polghiv'!D7+'3.a sz mell részb.ön.'!D12</f>
        <v>313324</v>
      </c>
      <c r="E17" s="502"/>
      <c r="I17" s="146"/>
    </row>
    <row r="18" spans="1:9" ht="12" customHeight="1">
      <c r="A18" s="619"/>
      <c r="B18" s="13" t="s">
        <v>44</v>
      </c>
      <c r="C18" s="32">
        <v>90226</v>
      </c>
      <c r="D18" s="32">
        <f>'3sz melléklet polghiv'!D8+'3.a sz mell részb.ön.'!D13</f>
        <v>90803</v>
      </c>
      <c r="E18" s="502"/>
      <c r="I18" s="146"/>
    </row>
    <row r="19" spans="1:9" ht="12" customHeight="1">
      <c r="A19" s="619"/>
      <c r="B19" s="13" t="s">
        <v>45</v>
      </c>
      <c r="C19" s="32">
        <v>604187</v>
      </c>
      <c r="D19" s="32">
        <f>'3sz melléklet polghiv'!D9+'3.a sz mell részb.ön.'!D14</f>
        <v>645150</v>
      </c>
      <c r="E19" s="502"/>
      <c r="I19" s="146"/>
    </row>
    <row r="20" spans="1:9" ht="12" customHeight="1">
      <c r="A20" s="619"/>
      <c r="B20" s="13" t="s">
        <v>52</v>
      </c>
      <c r="C20" s="32">
        <f>'3sz melléklet polghiv'!C50</f>
        <v>96927</v>
      </c>
      <c r="D20" s="32">
        <f>'3sz melléklet polghiv'!D50</f>
        <v>88594</v>
      </c>
      <c r="E20" s="502"/>
      <c r="I20" s="146"/>
    </row>
    <row r="21" spans="1:9" ht="12" customHeight="1">
      <c r="A21" s="619"/>
      <c r="B21" s="13" t="s">
        <v>53</v>
      </c>
      <c r="C21" s="32">
        <f>'3sz melléklet polghiv'!C91</f>
        <v>124790</v>
      </c>
      <c r="D21" s="32">
        <f>'3sz melléklet polghiv'!D91</f>
        <v>124790</v>
      </c>
      <c r="E21" s="502"/>
      <c r="I21" s="146"/>
    </row>
    <row r="22" spans="1:9" ht="12" customHeight="1">
      <c r="A22" s="619"/>
      <c r="B22" s="13" t="s">
        <v>69</v>
      </c>
      <c r="C22" s="32">
        <v>17600</v>
      </c>
      <c r="D22" s="32">
        <v>17600</v>
      </c>
      <c r="E22" s="502"/>
      <c r="I22" s="146"/>
    </row>
    <row r="23" spans="1:9" ht="12" customHeight="1">
      <c r="A23" s="619"/>
      <c r="B23" s="334" t="s">
        <v>408</v>
      </c>
      <c r="C23" s="484">
        <v>12000</v>
      </c>
      <c r="D23" s="484">
        <v>12000</v>
      </c>
      <c r="E23" s="503"/>
      <c r="I23" s="146"/>
    </row>
    <row r="24" spans="1:9" ht="12" customHeight="1">
      <c r="A24" s="619"/>
      <c r="B24" s="334" t="s">
        <v>407</v>
      </c>
      <c r="C24" s="34"/>
      <c r="D24" s="34"/>
      <c r="E24" s="504"/>
      <c r="I24" s="146"/>
    </row>
    <row r="25" spans="1:9" ht="12" customHeight="1">
      <c r="A25" s="619"/>
      <c r="B25" s="13" t="s">
        <v>49</v>
      </c>
      <c r="C25" s="32">
        <f>SUM(C26:C27)</f>
        <v>2962412</v>
      </c>
      <c r="D25" s="32">
        <f>SUM(D26+D27)</f>
        <v>1629391</v>
      </c>
      <c r="E25" s="502"/>
      <c r="I25" s="146"/>
    </row>
    <row r="26" spans="1:9" ht="12" customHeight="1">
      <c r="A26" s="619"/>
      <c r="B26" s="13" t="s">
        <v>68</v>
      </c>
      <c r="C26" s="32">
        <v>2881312</v>
      </c>
      <c r="D26" s="32">
        <f>'4. számú melléklet'!D13+'4. számú melléklet'!D22+'4. számú melléklet'!D89</f>
        <v>1565891</v>
      </c>
      <c r="E26" s="502"/>
      <c r="I26" s="146"/>
    </row>
    <row r="27" spans="1:9" ht="12" customHeight="1">
      <c r="A27" s="619"/>
      <c r="B27" s="13" t="s">
        <v>220</v>
      </c>
      <c r="C27" s="32">
        <v>81100</v>
      </c>
      <c r="D27" s="32">
        <f>'5.sz melléklet felújítás'!D23</f>
        <v>63500</v>
      </c>
      <c r="E27" s="502"/>
      <c r="I27" s="146"/>
    </row>
    <row r="28" spans="1:9" ht="12" customHeight="1">
      <c r="A28" s="619"/>
      <c r="B28" s="14" t="s">
        <v>66</v>
      </c>
      <c r="C28" s="212">
        <v>500</v>
      </c>
      <c r="D28" s="212">
        <v>500</v>
      </c>
      <c r="E28" s="505"/>
      <c r="I28" s="146"/>
    </row>
    <row r="29" spans="1:9" ht="12" customHeight="1">
      <c r="A29" s="619"/>
      <c r="B29" s="14" t="s">
        <v>55</v>
      </c>
      <c r="C29" s="212">
        <v>7882</v>
      </c>
      <c r="D29" s="212">
        <v>7882</v>
      </c>
      <c r="E29" s="505"/>
      <c r="I29" s="146"/>
    </row>
    <row r="30" spans="1:9" ht="25.5" customHeight="1">
      <c r="A30" s="619"/>
      <c r="B30" s="42" t="s">
        <v>221</v>
      </c>
      <c r="C30" s="212">
        <v>19480</v>
      </c>
      <c r="D30" s="212">
        <v>19480</v>
      </c>
      <c r="E30" s="505"/>
      <c r="I30" s="146"/>
    </row>
    <row r="31" spans="1:9" ht="12" customHeight="1">
      <c r="A31" s="621"/>
      <c r="B31" s="14" t="s">
        <v>540</v>
      </c>
      <c r="C31" s="211">
        <v>11382</v>
      </c>
      <c r="D31" s="211">
        <v>11382</v>
      </c>
      <c r="E31" s="502"/>
      <c r="I31" s="146"/>
    </row>
    <row r="32" spans="1:9" ht="12" customHeight="1">
      <c r="A32" s="213"/>
      <c r="B32" s="15" t="s">
        <v>57</v>
      </c>
      <c r="C32" s="35">
        <f>C16+C6</f>
        <v>8885591</v>
      </c>
      <c r="D32" s="35">
        <f>D16+D6</f>
        <v>7778857</v>
      </c>
      <c r="E32" s="507"/>
      <c r="I32" s="146"/>
    </row>
    <row r="33" spans="1:5" ht="12" customHeight="1">
      <c r="A33" s="214"/>
      <c r="B33" s="13" t="s">
        <v>58</v>
      </c>
      <c r="C33" s="32"/>
      <c r="D33" s="32"/>
      <c r="E33" s="506"/>
    </row>
    <row r="34" spans="1:5" ht="12" customHeight="1">
      <c r="A34" s="618"/>
      <c r="B34" s="13" t="s">
        <v>43</v>
      </c>
      <c r="C34" s="32">
        <f aca="true" t="shared" si="0" ref="C34:D37">C17+C7</f>
        <v>2670086</v>
      </c>
      <c r="D34" s="32">
        <f t="shared" si="0"/>
        <v>2703778</v>
      </c>
      <c r="E34" s="500"/>
    </row>
    <row r="35" spans="1:5" ht="12" customHeight="1">
      <c r="A35" s="619"/>
      <c r="B35" s="13" t="s">
        <v>59</v>
      </c>
      <c r="C35" s="32">
        <f t="shared" si="0"/>
        <v>838102</v>
      </c>
      <c r="D35" s="32">
        <f t="shared" si="0"/>
        <v>844101</v>
      </c>
      <c r="E35" s="500"/>
    </row>
    <row r="36" spans="1:5" ht="12" customHeight="1">
      <c r="A36" s="619"/>
      <c r="B36" s="13" t="s">
        <v>60</v>
      </c>
      <c r="C36" s="32">
        <f t="shared" si="0"/>
        <v>1917030</v>
      </c>
      <c r="D36" s="32">
        <f t="shared" si="0"/>
        <v>2019809</v>
      </c>
      <c r="E36" s="500"/>
    </row>
    <row r="37" spans="1:5" ht="12" customHeight="1">
      <c r="A37" s="619"/>
      <c r="B37" s="13" t="s">
        <v>61</v>
      </c>
      <c r="C37" s="32">
        <f t="shared" si="0"/>
        <v>97187</v>
      </c>
      <c r="D37" s="32">
        <f t="shared" si="0"/>
        <v>95855</v>
      </c>
      <c r="E37" s="500"/>
    </row>
    <row r="38" spans="1:5" ht="12" customHeight="1">
      <c r="A38" s="619"/>
      <c r="B38" s="13" t="s">
        <v>62</v>
      </c>
      <c r="C38" s="32">
        <f>C21</f>
        <v>124790</v>
      </c>
      <c r="D38" s="32">
        <f>D21</f>
        <v>124790</v>
      </c>
      <c r="E38" s="500"/>
    </row>
    <row r="39" spans="1:5" ht="12" customHeight="1">
      <c r="A39" s="619"/>
      <c r="B39" s="13" t="s">
        <v>63</v>
      </c>
      <c r="C39" s="32">
        <f>C12</f>
        <v>14139</v>
      </c>
      <c r="D39" s="32">
        <f>D12</f>
        <v>15529</v>
      </c>
      <c r="E39" s="500"/>
    </row>
    <row r="40" spans="1:5" ht="12" customHeight="1">
      <c r="A40" s="619"/>
      <c r="B40" s="13" t="s">
        <v>70</v>
      </c>
      <c r="C40" s="32">
        <f>C22</f>
        <v>17600</v>
      </c>
      <c r="D40" s="32">
        <f>D22</f>
        <v>17600</v>
      </c>
      <c r="E40" s="500"/>
    </row>
    <row r="41" spans="1:5" ht="12" customHeight="1">
      <c r="A41" s="619"/>
      <c r="B41" s="334" t="s">
        <v>409</v>
      </c>
      <c r="C41" s="620">
        <v>14600</v>
      </c>
      <c r="D41" s="620">
        <v>14601</v>
      </c>
      <c r="E41" s="617"/>
    </row>
    <row r="42" spans="1:5" ht="9.75" customHeight="1">
      <c r="A42" s="619"/>
      <c r="B42" s="334" t="s">
        <v>410</v>
      </c>
      <c r="C42" s="620"/>
      <c r="D42" s="620"/>
      <c r="E42" s="617"/>
    </row>
    <row r="43" spans="1:5" ht="12" customHeight="1">
      <c r="A43" s="619"/>
      <c r="B43" s="13" t="s">
        <v>64</v>
      </c>
      <c r="C43" s="32">
        <f aca="true" t="shared" si="1" ref="C43:D45">C25+C13</f>
        <v>3167413</v>
      </c>
      <c r="D43" s="32">
        <f t="shared" si="1"/>
        <v>1918151</v>
      </c>
      <c r="E43" s="500"/>
    </row>
    <row r="44" spans="1:5" ht="12" customHeight="1">
      <c r="A44" s="619"/>
      <c r="B44" s="13" t="s">
        <v>65</v>
      </c>
      <c r="C44" s="32">
        <f t="shared" si="1"/>
        <v>3067413</v>
      </c>
      <c r="D44" s="32">
        <f t="shared" si="1"/>
        <v>1827636</v>
      </c>
      <c r="E44" s="500"/>
    </row>
    <row r="45" spans="1:5" ht="12" customHeight="1">
      <c r="A45" s="619"/>
      <c r="B45" s="13" t="s">
        <v>222</v>
      </c>
      <c r="C45" s="32">
        <f t="shared" si="1"/>
        <v>100000</v>
      </c>
      <c r="D45" s="32">
        <f t="shared" si="1"/>
        <v>90515</v>
      </c>
      <c r="E45" s="500"/>
    </row>
    <row r="46" spans="1:5" ht="12" customHeight="1">
      <c r="A46" s="619"/>
      <c r="B46" s="13" t="s">
        <v>54</v>
      </c>
      <c r="C46" s="32">
        <f aca="true" t="shared" si="2" ref="C46:D49">C28</f>
        <v>500</v>
      </c>
      <c r="D46" s="32">
        <f t="shared" si="2"/>
        <v>500</v>
      </c>
      <c r="E46" s="500"/>
    </row>
    <row r="47" spans="1:5" ht="12" customHeight="1">
      <c r="A47" s="619"/>
      <c r="B47" s="13" t="s">
        <v>71</v>
      </c>
      <c r="C47" s="32">
        <f t="shared" si="2"/>
        <v>7882</v>
      </c>
      <c r="D47" s="32">
        <f t="shared" si="2"/>
        <v>7882</v>
      </c>
      <c r="E47" s="500"/>
    </row>
    <row r="48" spans="1:5" ht="12" customHeight="1">
      <c r="A48" s="619"/>
      <c r="B48" s="13" t="s">
        <v>56</v>
      </c>
      <c r="C48" s="32">
        <f t="shared" si="2"/>
        <v>19480</v>
      </c>
      <c r="D48" s="32">
        <f t="shared" si="2"/>
        <v>19480</v>
      </c>
      <c r="E48" s="500"/>
    </row>
    <row r="49" spans="1:5" ht="12" customHeight="1">
      <c r="A49" s="619"/>
      <c r="B49" s="13" t="s">
        <v>50</v>
      </c>
      <c r="C49" s="32">
        <f t="shared" si="2"/>
        <v>11382</v>
      </c>
      <c r="D49" s="32">
        <f t="shared" si="2"/>
        <v>11382</v>
      </c>
      <c r="E49" s="500"/>
    </row>
    <row r="50" spans="1:5" ht="12.75">
      <c r="A50" s="17"/>
      <c r="B50" s="17"/>
      <c r="C50" s="491"/>
      <c r="D50" s="492"/>
      <c r="E50" s="494"/>
    </row>
    <row r="51" spans="1:5" ht="12.75">
      <c r="A51" s="17"/>
      <c r="B51" s="17"/>
      <c r="C51" s="493"/>
      <c r="D51" s="493"/>
      <c r="E51" s="494"/>
    </row>
    <row r="52" spans="1:5" ht="12.75">
      <c r="A52" s="17"/>
      <c r="B52" s="316"/>
      <c r="C52" s="485"/>
      <c r="D52" s="485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3.5">
      <c r="A55" s="17"/>
      <c r="B55" s="559"/>
      <c r="C55" s="486"/>
      <c r="D55" s="486"/>
      <c r="E55" s="486"/>
    </row>
    <row r="56" spans="1:5" ht="12.75">
      <c r="A56" s="486"/>
      <c r="B56" s="486"/>
      <c r="C56" s="486"/>
      <c r="D56" s="486"/>
      <c r="E56" s="486"/>
    </row>
    <row r="57" spans="1:5" ht="12.75">
      <c r="A57" s="486"/>
      <c r="B57" s="486"/>
      <c r="C57" s="486"/>
      <c r="D57" s="486"/>
      <c r="E57" s="486"/>
    </row>
    <row r="58" spans="1:5" ht="12.75">
      <c r="A58" s="486"/>
      <c r="B58" s="486"/>
      <c r="C58" s="486"/>
      <c r="D58" s="486"/>
      <c r="E58" s="486"/>
    </row>
    <row r="59" spans="1:5" ht="12.75">
      <c r="A59" s="486"/>
      <c r="B59" s="486"/>
      <c r="C59" s="486"/>
      <c r="D59" s="486"/>
      <c r="E59" s="486"/>
    </row>
    <row r="60" spans="1:5" ht="12.75">
      <c r="A60" s="486"/>
      <c r="B60" s="486"/>
      <c r="C60" s="486"/>
      <c r="D60" s="486"/>
      <c r="E60" s="486"/>
    </row>
    <row r="61" spans="1:5" ht="12.75">
      <c r="A61" s="486"/>
      <c r="B61" s="486"/>
      <c r="C61" s="486"/>
      <c r="D61" s="486"/>
      <c r="E61" s="486"/>
    </row>
    <row r="62" spans="1:5" ht="12.75">
      <c r="A62" s="486"/>
      <c r="B62" s="486"/>
      <c r="C62" s="486"/>
      <c r="D62" s="486"/>
      <c r="E62" s="486"/>
    </row>
    <row r="63" spans="1:5" ht="12.75">
      <c r="A63" s="486"/>
      <c r="B63" s="486"/>
      <c r="C63" s="486"/>
      <c r="D63" s="486"/>
      <c r="E63" s="486"/>
    </row>
    <row r="64" spans="1:5" ht="12.75">
      <c r="A64" s="486"/>
      <c r="B64" s="486"/>
      <c r="C64" s="486"/>
      <c r="D64" s="486"/>
      <c r="E64" s="486"/>
    </row>
    <row r="65" spans="1:5" ht="13.5">
      <c r="A65" s="486"/>
      <c r="B65" s="559"/>
      <c r="C65" s="486"/>
      <c r="D65" s="486"/>
      <c r="E65" s="486"/>
    </row>
    <row r="66" spans="1:5" ht="12.75">
      <c r="A66" s="486"/>
      <c r="B66" s="486"/>
      <c r="C66" s="486"/>
      <c r="D66" s="486"/>
      <c r="E66" s="486"/>
    </row>
    <row r="67" spans="1:5" ht="12.75">
      <c r="A67" s="486"/>
      <c r="B67" s="486"/>
      <c r="C67" s="486"/>
      <c r="D67" s="486"/>
      <c r="E67" s="486"/>
    </row>
    <row r="68" spans="1:5" ht="13.5">
      <c r="A68" s="486"/>
      <c r="B68" s="558"/>
      <c r="C68" s="486"/>
      <c r="D68" s="486"/>
      <c r="E68" s="486"/>
    </row>
    <row r="69" spans="1:5" ht="12.75">
      <c r="A69" s="486"/>
      <c r="B69" s="486"/>
      <c r="C69" s="486"/>
      <c r="D69" s="486"/>
      <c r="E69" s="486"/>
    </row>
    <row r="70" spans="1:5" ht="12.75">
      <c r="A70" s="486"/>
      <c r="B70" s="486"/>
      <c r="C70" s="486"/>
      <c r="D70" s="486"/>
      <c r="E70" s="486"/>
    </row>
    <row r="71" spans="1:5" ht="12.75">
      <c r="A71" s="486"/>
      <c r="B71" s="486"/>
      <c r="C71" s="486"/>
      <c r="D71" s="486"/>
      <c r="E71" s="486"/>
    </row>
    <row r="72" spans="1:5" ht="12.75">
      <c r="A72" s="486"/>
      <c r="B72" s="486"/>
      <c r="C72" s="486"/>
      <c r="D72" s="486"/>
      <c r="E72" s="486"/>
    </row>
    <row r="73" spans="1:5" ht="12.75">
      <c r="A73" s="486"/>
      <c r="B73" s="486"/>
      <c r="C73" s="486"/>
      <c r="D73" s="486"/>
      <c r="E73" s="486"/>
    </row>
    <row r="74" spans="1:5" ht="13.5">
      <c r="A74" s="486"/>
      <c r="B74" s="560"/>
      <c r="C74" s="486"/>
      <c r="D74" s="486"/>
      <c r="E74" s="486"/>
    </row>
    <row r="75" ht="12.75">
      <c r="B75" s="8"/>
    </row>
  </sheetData>
  <sheetProtection/>
  <mergeCells count="9">
    <mergeCell ref="A2:D2"/>
    <mergeCell ref="E41:E42"/>
    <mergeCell ref="A1:D1"/>
    <mergeCell ref="A34:A49"/>
    <mergeCell ref="C41:C42"/>
    <mergeCell ref="D41:D42"/>
    <mergeCell ref="A7:A15"/>
    <mergeCell ref="A17:A31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38" customWidth="1"/>
    <col min="2" max="2" width="9.28125" style="133" customWidth="1"/>
    <col min="3" max="3" width="30.7109375" style="133" customWidth="1"/>
    <col min="4" max="4" width="9.28125" style="133" customWidth="1"/>
    <col min="5" max="5" width="24.421875" style="133" customWidth="1"/>
    <col min="6" max="8" width="11.00390625" style="133" customWidth="1"/>
    <col min="9" max="16384" width="8.00390625" style="133" customWidth="1"/>
  </cols>
  <sheetData>
    <row r="1" spans="1:6" ht="12.75">
      <c r="A1" s="615" t="s">
        <v>340</v>
      </c>
      <c r="B1" s="615"/>
      <c r="C1" s="615"/>
      <c r="D1" s="615"/>
      <c r="E1" s="87"/>
      <c r="F1" s="87"/>
    </row>
    <row r="2" spans="1:6" ht="12.75">
      <c r="A2" s="626" t="s">
        <v>586</v>
      </c>
      <c r="B2" s="626"/>
      <c r="C2" s="626"/>
      <c r="D2" s="626"/>
      <c r="E2" s="44"/>
      <c r="F2" s="44"/>
    </row>
    <row r="3" spans="1:4" ht="33.75" customHeight="1">
      <c r="A3" s="625" t="s">
        <v>494</v>
      </c>
      <c r="B3" s="625"/>
      <c r="C3" s="625"/>
      <c r="D3" s="625"/>
    </row>
    <row r="4" spans="1:8" ht="19.5" customHeight="1">
      <c r="A4" s="251"/>
      <c r="B4" s="252"/>
      <c r="C4" s="252"/>
      <c r="D4" s="252"/>
      <c r="E4" s="135"/>
      <c r="F4" s="135"/>
      <c r="G4" s="135"/>
      <c r="H4" s="135"/>
    </row>
    <row r="5" spans="1:8" ht="32.25" thickBot="1">
      <c r="A5" s="253" t="s">
        <v>2</v>
      </c>
      <c r="B5" s="254"/>
      <c r="C5" s="255" t="s">
        <v>41</v>
      </c>
      <c r="D5" s="256" t="s">
        <v>325</v>
      </c>
      <c r="E5" s="487"/>
      <c r="H5" s="136"/>
    </row>
    <row r="6" spans="1:5" ht="24" customHeight="1" thickBot="1">
      <c r="A6" s="257" t="s">
        <v>225</v>
      </c>
      <c r="B6" s="258" t="s">
        <v>548</v>
      </c>
      <c r="C6" s="257" t="s">
        <v>225</v>
      </c>
      <c r="D6" s="259" t="s">
        <v>548</v>
      </c>
      <c r="E6" s="137"/>
    </row>
    <row r="7" spans="1:5" s="137" customFormat="1" ht="24.75" customHeight="1">
      <c r="A7" s="260" t="s">
        <v>326</v>
      </c>
      <c r="B7" s="261">
        <f>'1.szmelléklet bevétel'!D9+'1.szmelléklet bevétel'!D10+'1.szmelléklet bevétel'!D14-'1.b.sz.mell felhalm mérleg'!B16</f>
        <v>504823</v>
      </c>
      <c r="C7" s="262" t="s">
        <v>116</v>
      </c>
      <c r="D7" s="263">
        <f>'1sz melléklet kiadás'!D34</f>
        <v>2703778</v>
      </c>
      <c r="E7" s="487"/>
    </row>
    <row r="8" spans="1:5" ht="24.75" customHeight="1">
      <c r="A8" s="264" t="s">
        <v>327</v>
      </c>
      <c r="B8" s="265">
        <f>'1.szmelléklet bevétel'!D13</f>
        <v>498873</v>
      </c>
      <c r="C8" s="266" t="s">
        <v>328</v>
      </c>
      <c r="D8" s="267">
        <f>'1sz melléklet kiadás'!D35</f>
        <v>844101</v>
      </c>
      <c r="E8" s="487"/>
    </row>
    <row r="9" spans="1:5" ht="24.75" customHeight="1">
      <c r="A9" s="264" t="s">
        <v>329</v>
      </c>
      <c r="B9" s="265">
        <f>'1.szmelléklet bevétel'!D33+'1.szmelléklet bevétel'!D34+'1.szmelléklet bevétel'!D35+'1.szmelléklet bevétel'!D36</f>
        <v>1889886</v>
      </c>
      <c r="C9" s="266" t="s">
        <v>119</v>
      </c>
      <c r="D9" s="267">
        <f>'1sz melléklet kiadás'!D36-80000</f>
        <v>1939809</v>
      </c>
      <c r="E9" s="487"/>
    </row>
    <row r="10" spans="1:5" ht="24.75" customHeight="1">
      <c r="A10" s="264" t="s">
        <v>330</v>
      </c>
      <c r="B10" s="265">
        <v>1843483</v>
      </c>
      <c r="C10" s="266" t="s">
        <v>331</v>
      </c>
      <c r="D10" s="267">
        <f>'1sz melléklet kiadás'!D39</f>
        <v>15529</v>
      </c>
      <c r="E10" s="487"/>
    </row>
    <row r="11" spans="1:5" ht="24.75" customHeight="1">
      <c r="A11" s="264" t="s">
        <v>332</v>
      </c>
      <c r="B11" s="265">
        <v>55377</v>
      </c>
      <c r="C11" s="266" t="s">
        <v>333</v>
      </c>
      <c r="D11" s="267">
        <f>'1sz melléklet kiadás'!D38</f>
        <v>124790</v>
      </c>
      <c r="E11" s="134"/>
    </row>
    <row r="12" spans="1:5" ht="24.75" customHeight="1">
      <c r="A12" s="268" t="s">
        <v>334</v>
      </c>
      <c r="B12" s="265">
        <f>'1.szmelléklet bevétel'!D12-'1.b.sz.mell felhalm mérleg'!B14</f>
        <v>377300</v>
      </c>
      <c r="C12" s="266" t="s">
        <v>146</v>
      </c>
      <c r="D12" s="267">
        <f>'1sz melléklet kiadás'!D37</f>
        <v>95855</v>
      </c>
      <c r="E12" s="487"/>
    </row>
    <row r="13" spans="1:5" ht="24.75" customHeight="1">
      <c r="A13" s="268" t="s">
        <v>36</v>
      </c>
      <c r="B13" s="265">
        <f>'1.szmelléklet bevétel'!D43</f>
        <v>415000</v>
      </c>
      <c r="C13" s="266" t="s">
        <v>335</v>
      </c>
      <c r="D13" s="267">
        <v>40000</v>
      </c>
      <c r="E13" s="487"/>
    </row>
    <row r="14" spans="1:5" ht="24.75" customHeight="1">
      <c r="A14" s="268"/>
      <c r="B14" s="269"/>
      <c r="C14" s="266" t="s">
        <v>306</v>
      </c>
      <c r="D14" s="267">
        <v>500</v>
      </c>
      <c r="E14" s="487"/>
    </row>
    <row r="15" spans="1:5" ht="24.75" customHeight="1">
      <c r="A15" s="268"/>
      <c r="B15" s="270"/>
      <c r="C15" s="254" t="s">
        <v>336</v>
      </c>
      <c r="D15" s="267">
        <f>'1sz melléklet kiadás'!D47-'1.b.sz.mell felhalm mérleg'!D11</f>
        <v>0</v>
      </c>
      <c r="E15" s="487"/>
    </row>
    <row r="16" spans="1:5" ht="24.75" customHeight="1">
      <c r="A16" s="268"/>
      <c r="B16" s="269"/>
      <c r="C16" s="271"/>
      <c r="D16" s="270"/>
      <c r="E16" s="487"/>
    </row>
    <row r="17" spans="1:5" ht="24.75" customHeight="1">
      <c r="A17" s="268"/>
      <c r="B17" s="269"/>
      <c r="C17" s="271"/>
      <c r="D17" s="270"/>
      <c r="E17" s="487"/>
    </row>
    <row r="18" spans="1:5" ht="18" customHeight="1">
      <c r="A18" s="268"/>
      <c r="B18" s="269"/>
      <c r="C18" s="271"/>
      <c r="D18" s="270"/>
      <c r="E18" s="487"/>
    </row>
    <row r="19" spans="1:5" ht="18" customHeight="1" thickBot="1">
      <c r="A19" s="272"/>
      <c r="B19" s="273"/>
      <c r="C19" s="271"/>
      <c r="D19" s="274"/>
      <c r="E19" s="487"/>
    </row>
    <row r="20" spans="1:5" ht="18" customHeight="1" thickBot="1">
      <c r="A20" s="275" t="s">
        <v>337</v>
      </c>
      <c r="B20" s="276">
        <f>SUM(B7:B19)</f>
        <v>5584742</v>
      </c>
      <c r="C20" s="277" t="s">
        <v>337</v>
      </c>
      <c r="D20" s="278">
        <f>SUM(D7:D19)</f>
        <v>5764362</v>
      </c>
      <c r="E20" s="487"/>
    </row>
    <row r="21" spans="1:5" ht="18" customHeight="1" thickBot="1">
      <c r="A21" s="279" t="s">
        <v>338</v>
      </c>
      <c r="B21" s="280">
        <f>IF(((D20-B20)&gt;0),D20-B20,"----")</f>
        <v>179620</v>
      </c>
      <c r="C21" s="281" t="s">
        <v>339</v>
      </c>
      <c r="D21" s="282" t="str">
        <f>IF(((B20-D20)&gt;0),B20-D20,"----")</f>
        <v>----</v>
      </c>
      <c r="E21" s="487"/>
    </row>
    <row r="22" spans="1:5" ht="18" customHeight="1">
      <c r="A22" s="488"/>
      <c r="B22" s="487"/>
      <c r="C22" s="487"/>
      <c r="D22" s="487"/>
      <c r="E22" s="487"/>
    </row>
    <row r="23" spans="1:5" ht="12.75">
      <c r="A23" s="488"/>
      <c r="B23" s="487"/>
      <c r="C23" s="487"/>
      <c r="D23" s="487"/>
      <c r="E23" s="487"/>
    </row>
    <row r="24" spans="1:5" ht="12.75">
      <c r="A24" s="488"/>
      <c r="B24" s="487"/>
      <c r="C24" s="487"/>
      <c r="D24" s="487"/>
      <c r="E24" s="487"/>
    </row>
    <row r="25" spans="1:5" ht="12.75">
      <c r="A25" s="488"/>
      <c r="B25" s="487"/>
      <c r="C25" s="487"/>
      <c r="D25" s="487"/>
      <c r="E25" s="487"/>
    </row>
    <row r="26" spans="1:5" ht="12.75">
      <c r="A26" s="488"/>
      <c r="B26" s="487"/>
      <c r="C26" s="487"/>
      <c r="D26" s="487"/>
      <c r="E26" s="487"/>
    </row>
    <row r="27" spans="1:5" ht="12.75">
      <c r="A27" s="488"/>
      <c r="B27" s="487"/>
      <c r="C27" s="487"/>
      <c r="D27" s="487"/>
      <c r="E27" s="487"/>
    </row>
    <row r="28" spans="1:5" ht="12.75">
      <c r="A28" s="488"/>
      <c r="B28" s="487"/>
      <c r="C28" s="487"/>
      <c r="D28" s="487"/>
      <c r="E28" s="487"/>
    </row>
    <row r="29" spans="1:5" ht="12.75">
      <c r="A29" s="488"/>
      <c r="B29" s="487"/>
      <c r="C29" s="487"/>
      <c r="D29" s="487"/>
      <c r="E29" s="487"/>
    </row>
    <row r="30" spans="1:5" ht="12.75">
      <c r="A30" s="488"/>
      <c r="B30" s="487"/>
      <c r="C30" s="487"/>
      <c r="D30" s="487"/>
      <c r="E30" s="487"/>
    </row>
    <row r="31" spans="1:5" ht="12.75">
      <c r="A31" s="488"/>
      <c r="B31" s="487"/>
      <c r="C31" s="487"/>
      <c r="D31" s="487"/>
      <c r="E31" s="487"/>
    </row>
    <row r="32" spans="1:5" ht="12.75">
      <c r="A32" s="488"/>
      <c r="B32" s="487"/>
      <c r="C32" s="487"/>
      <c r="D32" s="487"/>
      <c r="E32" s="487"/>
    </row>
    <row r="33" spans="1:5" ht="12.75">
      <c r="A33" s="488"/>
      <c r="B33" s="487"/>
      <c r="C33" s="487"/>
      <c r="D33" s="487"/>
      <c r="E33" s="487"/>
    </row>
    <row r="34" spans="1:5" ht="12.75">
      <c r="A34" s="488"/>
      <c r="B34" s="487"/>
      <c r="C34" s="487"/>
      <c r="D34" s="487"/>
      <c r="E34" s="487"/>
    </row>
    <row r="35" spans="1:5" ht="12.75">
      <c r="A35" s="488"/>
      <c r="B35" s="487"/>
      <c r="C35" s="487"/>
      <c r="D35" s="487"/>
      <c r="E35" s="487"/>
    </row>
    <row r="36" spans="1:5" ht="12.75">
      <c r="A36" s="488"/>
      <c r="B36" s="487"/>
      <c r="C36" s="487"/>
      <c r="D36" s="487"/>
      <c r="E36" s="487"/>
    </row>
    <row r="37" spans="1:5" ht="12.75">
      <c r="A37" s="488"/>
      <c r="B37" s="487"/>
      <c r="C37" s="487"/>
      <c r="D37" s="487"/>
      <c r="E37" s="487"/>
    </row>
    <row r="38" spans="1:5" ht="12.75">
      <c r="A38" s="488"/>
      <c r="B38" s="487"/>
      <c r="C38" s="487"/>
      <c r="D38" s="487"/>
      <c r="E38" s="487"/>
    </row>
    <row r="39" spans="1:5" ht="12.75">
      <c r="A39" s="488"/>
      <c r="B39" s="487"/>
      <c r="C39" s="487"/>
      <c r="D39" s="487"/>
      <c r="E39" s="487"/>
    </row>
    <row r="40" spans="1:5" ht="12.75">
      <c r="A40" s="488"/>
      <c r="B40" s="487"/>
      <c r="C40" s="487"/>
      <c r="D40" s="487"/>
      <c r="E40" s="487"/>
    </row>
    <row r="41" spans="1:5" ht="12.75">
      <c r="A41" s="488"/>
      <c r="B41" s="487"/>
      <c r="C41" s="487"/>
      <c r="D41" s="487"/>
      <c r="E41" s="487"/>
    </row>
    <row r="42" spans="1:5" ht="12.75">
      <c r="A42" s="488"/>
      <c r="B42" s="487"/>
      <c r="C42" s="487"/>
      <c r="D42" s="487"/>
      <c r="E42" s="487"/>
    </row>
    <row r="43" spans="1:5" ht="12.75">
      <c r="A43" s="488"/>
      <c r="B43" s="487"/>
      <c r="C43" s="487"/>
      <c r="D43" s="487"/>
      <c r="E43" s="487"/>
    </row>
    <row r="44" spans="1:5" ht="12.75">
      <c r="A44" s="488"/>
      <c r="B44" s="487"/>
      <c r="C44" s="487"/>
      <c r="D44" s="487"/>
      <c r="E44" s="487"/>
    </row>
    <row r="45" spans="1:5" ht="12.75">
      <c r="A45" s="488"/>
      <c r="B45" s="487"/>
      <c r="C45" s="487"/>
      <c r="D45" s="487"/>
      <c r="E45" s="487"/>
    </row>
    <row r="46" spans="1:5" ht="12.75">
      <c r="A46" s="488"/>
      <c r="B46" s="487"/>
      <c r="C46" s="487"/>
      <c r="D46" s="487"/>
      <c r="E46" s="487"/>
    </row>
    <row r="47" spans="1:5" ht="12.75">
      <c r="A47" s="488"/>
      <c r="B47" s="487"/>
      <c r="C47" s="487"/>
      <c r="D47" s="487"/>
      <c r="E47" s="487"/>
    </row>
    <row r="48" spans="1:5" ht="12.75">
      <c r="A48" s="488"/>
      <c r="B48" s="487"/>
      <c r="C48" s="487"/>
      <c r="D48" s="487"/>
      <c r="E48" s="487"/>
    </row>
    <row r="49" spans="1:5" ht="12.75">
      <c r="A49" s="488"/>
      <c r="B49" s="487"/>
      <c r="C49" s="487"/>
      <c r="D49" s="487"/>
      <c r="E49" s="487"/>
    </row>
    <row r="50" spans="1:5" ht="12.75">
      <c r="A50" s="488"/>
      <c r="B50" s="487"/>
      <c r="C50" s="487"/>
      <c r="D50" s="487"/>
      <c r="E50" s="487"/>
    </row>
    <row r="51" spans="1:5" ht="12.75">
      <c r="A51" s="488"/>
      <c r="B51" s="487"/>
      <c r="C51" s="487"/>
      <c r="D51" s="487"/>
      <c r="E51" s="487"/>
    </row>
    <row r="52" spans="1:5" ht="12.75">
      <c r="A52" s="488"/>
      <c r="B52" s="487"/>
      <c r="C52" s="487"/>
      <c r="D52" s="487"/>
      <c r="E52" s="487"/>
    </row>
    <row r="53" spans="1:5" ht="12.75">
      <c r="A53" s="488"/>
      <c r="B53" s="487"/>
      <c r="C53" s="487"/>
      <c r="D53" s="487"/>
      <c r="E53" s="487"/>
    </row>
    <row r="54" spans="1:5" ht="12.75">
      <c r="A54" s="488"/>
      <c r="B54" s="487"/>
      <c r="C54" s="487"/>
      <c r="D54" s="487"/>
      <c r="E54" s="487"/>
    </row>
    <row r="55" spans="1:5" ht="12.75">
      <c r="A55" s="488"/>
      <c r="B55" s="487"/>
      <c r="C55" s="487"/>
      <c r="D55" s="487"/>
      <c r="E55" s="487"/>
    </row>
    <row r="56" spans="1:5" ht="12.75">
      <c r="A56" s="488"/>
      <c r="B56" s="487"/>
      <c r="C56" s="487"/>
      <c r="D56" s="487"/>
      <c r="E56" s="487"/>
    </row>
    <row r="57" spans="1:5" ht="12.75">
      <c r="A57" s="488"/>
      <c r="B57" s="487"/>
      <c r="C57" s="487"/>
      <c r="D57" s="487"/>
      <c r="E57" s="487"/>
    </row>
    <row r="58" spans="1:5" ht="12.75">
      <c r="A58" s="488"/>
      <c r="B58" s="487"/>
      <c r="C58" s="487"/>
      <c r="D58" s="487"/>
      <c r="E58" s="487"/>
    </row>
    <row r="59" spans="1:5" ht="12.75">
      <c r="A59" s="488"/>
      <c r="B59" s="487"/>
      <c r="C59" s="487"/>
      <c r="D59" s="487"/>
      <c r="E59" s="487"/>
    </row>
    <row r="60" spans="1:5" ht="12.75">
      <c r="A60" s="488"/>
      <c r="B60" s="487"/>
      <c r="C60" s="487"/>
      <c r="D60" s="487"/>
      <c r="E60" s="487"/>
    </row>
    <row r="61" spans="1:5" ht="12.75">
      <c r="A61" s="488"/>
      <c r="B61" s="487"/>
      <c r="C61" s="487"/>
      <c r="D61" s="487"/>
      <c r="E61" s="487"/>
    </row>
    <row r="62" spans="1:5" ht="12.75">
      <c r="A62" s="488"/>
      <c r="B62" s="487"/>
      <c r="C62" s="487"/>
      <c r="D62" s="487"/>
      <c r="E62" s="487"/>
    </row>
    <row r="63" spans="1:5" ht="12.75">
      <c r="A63" s="488"/>
      <c r="B63" s="487"/>
      <c r="C63" s="487"/>
      <c r="D63" s="487"/>
      <c r="E63" s="487"/>
    </row>
    <row r="64" spans="1:5" ht="12.75">
      <c r="A64" s="488"/>
      <c r="B64" s="487"/>
      <c r="C64" s="487"/>
      <c r="D64" s="487"/>
      <c r="E64" s="487"/>
    </row>
    <row r="65" spans="1:5" ht="12.75">
      <c r="A65" s="488"/>
      <c r="B65" s="487"/>
      <c r="C65" s="487"/>
      <c r="D65" s="487"/>
      <c r="E65" s="487"/>
    </row>
    <row r="66" spans="1:5" ht="12.75">
      <c r="A66" s="488"/>
      <c r="B66" s="487"/>
      <c r="C66" s="487"/>
      <c r="D66" s="487"/>
      <c r="E66" s="487"/>
    </row>
    <row r="67" spans="1:5" ht="12.75">
      <c r="A67" s="488"/>
      <c r="B67" s="487"/>
      <c r="C67" s="487"/>
      <c r="D67" s="487"/>
      <c r="E67" s="487"/>
    </row>
    <row r="68" spans="1:5" ht="12.75">
      <c r="A68" s="488"/>
      <c r="B68" s="487"/>
      <c r="C68" s="487"/>
      <c r="D68" s="487"/>
      <c r="E68" s="487"/>
    </row>
    <row r="69" spans="1:5" ht="12.75">
      <c r="A69" s="488"/>
      <c r="B69" s="487"/>
      <c r="C69" s="487"/>
      <c r="D69" s="487"/>
      <c r="E69" s="487"/>
    </row>
    <row r="70" spans="1:5" ht="12.75">
      <c r="A70" s="488"/>
      <c r="B70" s="487"/>
      <c r="C70" s="487"/>
      <c r="D70" s="487"/>
      <c r="E70" s="487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44" customWidth="1"/>
    <col min="2" max="2" width="9.28125" style="139" customWidth="1"/>
    <col min="3" max="3" width="30.7109375" style="139" customWidth="1"/>
    <col min="4" max="4" width="9.28125" style="139" customWidth="1"/>
    <col min="5" max="5" width="24.421875" style="139" customWidth="1"/>
    <col min="6" max="8" width="11.00390625" style="139" customWidth="1"/>
    <col min="9" max="16384" width="8.00390625" style="139" customWidth="1"/>
  </cols>
  <sheetData>
    <row r="1" spans="1:4" ht="12.75">
      <c r="A1" s="615" t="s">
        <v>357</v>
      </c>
      <c r="B1" s="615"/>
      <c r="C1" s="615"/>
      <c r="D1" s="615"/>
    </row>
    <row r="2" spans="1:5" ht="12.75">
      <c r="A2" s="626" t="s">
        <v>587</v>
      </c>
      <c r="B2" s="626"/>
      <c r="C2" s="626"/>
      <c r="D2" s="626"/>
      <c r="E2" s="44"/>
    </row>
    <row r="3" spans="1:4" ht="33.75" customHeight="1">
      <c r="A3" s="627" t="s">
        <v>495</v>
      </c>
      <c r="B3" s="627"/>
      <c r="C3" s="627"/>
      <c r="D3" s="627"/>
    </row>
    <row r="4" spans="1:8" ht="19.5" customHeight="1">
      <c r="A4" s="283"/>
      <c r="B4" s="284"/>
      <c r="C4" s="284"/>
      <c r="D4" s="284"/>
      <c r="E4" s="141"/>
      <c r="F4" s="141"/>
      <c r="G4" s="141"/>
      <c r="H4" s="141"/>
    </row>
    <row r="5" spans="1:8" ht="32.25" thickBot="1">
      <c r="A5" s="285" t="s">
        <v>2</v>
      </c>
      <c r="B5" s="286"/>
      <c r="C5" s="287" t="s">
        <v>41</v>
      </c>
      <c r="D5" s="288" t="s">
        <v>325</v>
      </c>
      <c r="H5" s="142"/>
    </row>
    <row r="6" spans="1:5" ht="24" customHeight="1" thickBot="1">
      <c r="A6" s="289" t="s">
        <v>225</v>
      </c>
      <c r="B6" s="290" t="s">
        <v>549</v>
      </c>
      <c r="C6" s="289" t="s">
        <v>225</v>
      </c>
      <c r="D6" s="291" t="s">
        <v>550</v>
      </c>
      <c r="E6" s="143"/>
    </row>
    <row r="7" spans="1:5" s="143" customFormat="1" ht="24.75" customHeight="1">
      <c r="A7" s="292" t="s">
        <v>341</v>
      </c>
      <c r="B7" s="293">
        <f>'1.szmelléklet bevétel'!D30</f>
        <v>400495</v>
      </c>
      <c r="C7" s="294" t="s">
        <v>342</v>
      </c>
      <c r="D7" s="295">
        <f>'1sz melléklet kiadás'!D44</f>
        <v>1827636</v>
      </c>
      <c r="E7" s="139"/>
    </row>
    <row r="8" spans="1:4" ht="24.75" customHeight="1">
      <c r="A8" s="296" t="s">
        <v>343</v>
      </c>
      <c r="B8" s="297">
        <v>16221</v>
      </c>
      <c r="C8" s="298" t="s">
        <v>344</v>
      </c>
      <c r="D8" s="299">
        <f>'1sz melléklet kiadás'!D22+'1sz melléklet kiadás'!D11</f>
        <v>17600</v>
      </c>
    </row>
    <row r="9" spans="1:4" ht="24.75" customHeight="1">
      <c r="A9" s="296" t="s">
        <v>345</v>
      </c>
      <c r="B9" s="297">
        <v>0</v>
      </c>
      <c r="C9" s="298" t="s">
        <v>346</v>
      </c>
      <c r="D9" s="299">
        <f>'1sz melléklet kiadás'!D45</f>
        <v>90515</v>
      </c>
    </row>
    <row r="10" spans="1:4" ht="24.75" customHeight="1">
      <c r="A10" s="296" t="s">
        <v>347</v>
      </c>
      <c r="B10" s="297">
        <f>'1.szmelléklet bevétel'!D40-'1.a.sz.mell működés mérleg'!B9</f>
        <v>1431690</v>
      </c>
      <c r="C10" s="298" t="s">
        <v>348</v>
      </c>
      <c r="D10" s="299">
        <f>'1sz melléklet kiadás'!D30</f>
        <v>19480</v>
      </c>
    </row>
    <row r="11" spans="1:5" ht="24.75" customHeight="1">
      <c r="A11" s="296" t="s">
        <v>332</v>
      </c>
      <c r="B11" s="297">
        <v>218852</v>
      </c>
      <c r="C11" s="298" t="s">
        <v>349</v>
      </c>
      <c r="D11" s="299">
        <v>7882</v>
      </c>
      <c r="E11" s="140"/>
    </row>
    <row r="12" spans="1:4" ht="24.75" customHeight="1">
      <c r="A12" s="296" t="s">
        <v>350</v>
      </c>
      <c r="B12" s="297"/>
      <c r="C12" s="300" t="s">
        <v>351</v>
      </c>
      <c r="D12" s="299"/>
    </row>
    <row r="13" spans="1:4" ht="24.75" customHeight="1">
      <c r="A13" s="301" t="s">
        <v>352</v>
      </c>
      <c r="B13" s="297"/>
      <c r="C13" s="298" t="s">
        <v>353</v>
      </c>
      <c r="D13" s="299">
        <v>51382</v>
      </c>
    </row>
    <row r="14" spans="1:4" ht="24.75" customHeight="1">
      <c r="A14" s="301" t="s">
        <v>354</v>
      </c>
      <c r="B14" s="297">
        <v>39000</v>
      </c>
      <c r="C14" s="300"/>
      <c r="D14" s="299"/>
    </row>
    <row r="15" spans="1:4" ht="24.75" customHeight="1">
      <c r="A15" s="301" t="s">
        <v>355</v>
      </c>
      <c r="B15" s="297">
        <f>'1.szmelléklet bevétel'!D41</f>
        <v>10550</v>
      </c>
      <c r="C15" s="300"/>
      <c r="D15" s="299"/>
    </row>
    <row r="16" spans="1:4" ht="24.75" customHeight="1">
      <c r="A16" s="301" t="s">
        <v>356</v>
      </c>
      <c r="B16" s="297">
        <v>77307</v>
      </c>
      <c r="C16" s="300"/>
      <c r="D16" s="299"/>
    </row>
    <row r="17" spans="1:4" ht="24.75" customHeight="1">
      <c r="A17" s="301"/>
      <c r="B17" s="302"/>
      <c r="C17" s="300"/>
      <c r="D17" s="303"/>
    </row>
    <row r="18" spans="1:4" ht="18" customHeight="1">
      <c r="A18" s="301"/>
      <c r="B18" s="302"/>
      <c r="C18" s="300"/>
      <c r="D18" s="303"/>
    </row>
    <row r="19" spans="1:4" ht="18" customHeight="1" thickBot="1">
      <c r="A19" s="304"/>
      <c r="B19" s="305"/>
      <c r="C19" s="300"/>
      <c r="D19" s="306"/>
    </row>
    <row r="20" spans="1:4" ht="18" customHeight="1" thickBot="1">
      <c r="A20" s="307" t="s">
        <v>337</v>
      </c>
      <c r="B20" s="308">
        <f>SUM(B7:B19)</f>
        <v>2194115</v>
      </c>
      <c r="C20" s="309" t="s">
        <v>337</v>
      </c>
      <c r="D20" s="310">
        <f>SUM(D7:D19)</f>
        <v>2014495</v>
      </c>
    </row>
    <row r="21" spans="1:4" ht="18" customHeight="1" thickBot="1">
      <c r="A21" s="311" t="s">
        <v>338</v>
      </c>
      <c r="B21" s="312" t="str">
        <f>IF(((D20-B20)&gt;0),D20-B20,"----")</f>
        <v>----</v>
      </c>
      <c r="C21" s="313" t="s">
        <v>339</v>
      </c>
      <c r="D21" s="314">
        <f>IF(((B20-D20)&gt;0),B20-D20,"----")</f>
        <v>179620</v>
      </c>
    </row>
    <row r="22" spans="1:4" ht="18" customHeight="1">
      <c r="A22" s="489"/>
      <c r="B22" s="490"/>
      <c r="C22" s="490"/>
      <c r="D22" s="490"/>
    </row>
    <row r="23" spans="1:4" ht="12.75">
      <c r="A23" s="489"/>
      <c r="B23" s="490"/>
      <c r="C23" s="490"/>
      <c r="D23" s="490"/>
    </row>
    <row r="24" spans="1:4" ht="12.75">
      <c r="A24" s="489"/>
      <c r="B24" s="490"/>
      <c r="C24" s="490"/>
      <c r="D24" s="490"/>
    </row>
    <row r="25" spans="1:4" ht="12.75">
      <c r="A25" s="489"/>
      <c r="B25" s="490"/>
      <c r="C25" s="490"/>
      <c r="D25" s="490"/>
    </row>
    <row r="26" spans="1:4" ht="12.75">
      <c r="A26" s="489"/>
      <c r="B26" s="490"/>
      <c r="C26" s="490"/>
      <c r="D26" s="490"/>
    </row>
    <row r="27" spans="1:4" ht="12.75">
      <c r="A27" s="489"/>
      <c r="B27" s="490"/>
      <c r="C27" s="490"/>
      <c r="D27" s="490"/>
    </row>
    <row r="28" spans="1:4" ht="12.75">
      <c r="A28" s="489"/>
      <c r="B28" s="490"/>
      <c r="C28" s="490"/>
      <c r="D28" s="490"/>
    </row>
    <row r="29" spans="1:4" ht="12.75">
      <c r="A29" s="489"/>
      <c r="B29" s="490"/>
      <c r="C29" s="490"/>
      <c r="D29" s="490"/>
    </row>
    <row r="30" spans="1:4" ht="12.75">
      <c r="A30" s="489"/>
      <c r="B30" s="490"/>
      <c r="C30" s="490"/>
      <c r="D30" s="490"/>
    </row>
    <row r="31" spans="1:4" ht="12.75">
      <c r="A31" s="489"/>
      <c r="B31" s="490"/>
      <c r="C31" s="490"/>
      <c r="D31" s="490"/>
    </row>
    <row r="32" spans="1:4" ht="12.75">
      <c r="A32" s="489"/>
      <c r="B32" s="490"/>
      <c r="C32" s="490"/>
      <c r="D32" s="490"/>
    </row>
    <row r="33" spans="1:4" ht="12.75">
      <c r="A33" s="489"/>
      <c r="B33" s="490"/>
      <c r="C33" s="490"/>
      <c r="D33" s="490"/>
    </row>
    <row r="34" spans="1:4" ht="12.75">
      <c r="A34" s="489"/>
      <c r="B34" s="490"/>
      <c r="C34" s="490"/>
      <c r="D34" s="490"/>
    </row>
    <row r="35" spans="1:4" ht="12.75">
      <c r="A35" s="489"/>
      <c r="B35" s="490"/>
      <c r="C35" s="490"/>
      <c r="D35" s="490"/>
    </row>
    <row r="36" spans="1:4" ht="12.75">
      <c r="A36" s="489"/>
      <c r="B36" s="490"/>
      <c r="C36" s="490"/>
      <c r="D36" s="490"/>
    </row>
    <row r="37" spans="1:4" ht="12.75">
      <c r="A37" s="489"/>
      <c r="B37" s="490"/>
      <c r="C37" s="490"/>
      <c r="D37" s="490"/>
    </row>
    <row r="38" spans="1:4" ht="12.75">
      <c r="A38" s="489"/>
      <c r="B38" s="490"/>
      <c r="C38" s="490"/>
      <c r="D38" s="490"/>
    </row>
    <row r="39" spans="1:4" ht="12.75">
      <c r="A39" s="489"/>
      <c r="B39" s="490"/>
      <c r="C39" s="490"/>
      <c r="D39" s="490"/>
    </row>
    <row r="40" spans="1:4" ht="12.75">
      <c r="A40" s="489"/>
      <c r="B40" s="490"/>
      <c r="C40" s="490"/>
      <c r="D40" s="490"/>
    </row>
    <row r="41" spans="1:4" ht="12.75">
      <c r="A41" s="489"/>
      <c r="B41" s="490"/>
      <c r="C41" s="490"/>
      <c r="D41" s="490"/>
    </row>
    <row r="42" spans="1:4" ht="12.75">
      <c r="A42" s="489"/>
      <c r="B42" s="490"/>
      <c r="C42" s="490"/>
      <c r="D42" s="490"/>
    </row>
    <row r="43" spans="1:4" ht="12.75">
      <c r="A43" s="489"/>
      <c r="B43" s="490"/>
      <c r="C43" s="490"/>
      <c r="D43" s="490"/>
    </row>
    <row r="44" spans="1:4" ht="12.75">
      <c r="A44" s="489"/>
      <c r="B44" s="490"/>
      <c r="C44" s="490"/>
      <c r="D44" s="490"/>
    </row>
    <row r="45" spans="1:4" ht="12.75">
      <c r="A45" s="489"/>
      <c r="B45" s="490"/>
      <c r="C45" s="490"/>
      <c r="D45" s="490"/>
    </row>
    <row r="46" spans="1:4" ht="12.75">
      <c r="A46" s="489"/>
      <c r="B46" s="490"/>
      <c r="C46" s="490"/>
      <c r="D46" s="490"/>
    </row>
    <row r="47" spans="1:4" ht="12.75">
      <c r="A47" s="489"/>
      <c r="B47" s="490"/>
      <c r="C47" s="490"/>
      <c r="D47" s="490"/>
    </row>
    <row r="48" spans="1:4" ht="12.75">
      <c r="A48" s="489"/>
      <c r="B48" s="490"/>
      <c r="C48" s="490"/>
      <c r="D48" s="490"/>
    </row>
    <row r="49" spans="1:4" ht="12.75">
      <c r="A49" s="489"/>
      <c r="B49" s="490"/>
      <c r="C49" s="490"/>
      <c r="D49" s="490"/>
    </row>
    <row r="50" spans="1:4" ht="12.75">
      <c r="A50" s="489"/>
      <c r="B50" s="490"/>
      <c r="C50" s="490"/>
      <c r="D50" s="490"/>
    </row>
    <row r="51" spans="1:4" ht="12.75">
      <c r="A51" s="489"/>
      <c r="B51" s="490"/>
      <c r="C51" s="490"/>
      <c r="D51" s="490"/>
    </row>
    <row r="52" spans="1:4" ht="12.75">
      <c r="A52" s="489"/>
      <c r="B52" s="490"/>
      <c r="C52" s="490"/>
      <c r="D52" s="490"/>
    </row>
    <row r="53" spans="1:4" ht="12.75">
      <c r="A53" s="489"/>
      <c r="B53" s="490"/>
      <c r="C53" s="490"/>
      <c r="D53" s="490"/>
    </row>
    <row r="54" spans="1:4" ht="12.75">
      <c r="A54" s="489"/>
      <c r="B54" s="490"/>
      <c r="C54" s="490"/>
      <c r="D54" s="490"/>
    </row>
    <row r="55" spans="1:4" ht="12.75">
      <c r="A55" s="489"/>
      <c r="B55" s="490"/>
      <c r="C55" s="490"/>
      <c r="D55" s="490"/>
    </row>
    <row r="56" spans="1:4" ht="12.75">
      <c r="A56" s="489"/>
      <c r="B56" s="490"/>
      <c r="C56" s="490"/>
      <c r="D56" s="490"/>
    </row>
    <row r="57" spans="1:4" ht="12.75">
      <c r="A57" s="489"/>
      <c r="B57" s="490"/>
      <c r="C57" s="490"/>
      <c r="D57" s="490"/>
    </row>
    <row r="58" spans="1:4" ht="12.75">
      <c r="A58" s="489"/>
      <c r="B58" s="490"/>
      <c r="C58" s="490"/>
      <c r="D58" s="490"/>
    </row>
    <row r="59" spans="1:4" ht="12.75">
      <c r="A59" s="489"/>
      <c r="B59" s="490"/>
      <c r="C59" s="490"/>
      <c r="D59" s="490"/>
    </row>
    <row r="60" spans="1:4" ht="12.75">
      <c r="A60" s="489"/>
      <c r="B60" s="490"/>
      <c r="C60" s="490"/>
      <c r="D60" s="490"/>
    </row>
    <row r="61" spans="1:4" ht="12.75">
      <c r="A61" s="489"/>
      <c r="B61" s="490"/>
      <c r="C61" s="490"/>
      <c r="D61" s="490"/>
    </row>
    <row r="62" spans="1:4" ht="12.75">
      <c r="A62" s="489"/>
      <c r="B62" s="490"/>
      <c r="C62" s="490"/>
      <c r="D62" s="490"/>
    </row>
    <row r="63" spans="1:4" ht="12.75">
      <c r="A63" s="489"/>
      <c r="B63" s="490"/>
      <c r="C63" s="490"/>
      <c r="D63" s="490"/>
    </row>
    <row r="64" spans="1:4" ht="12.75">
      <c r="A64" s="489"/>
      <c r="B64" s="490"/>
      <c r="C64" s="490"/>
      <c r="D64" s="490"/>
    </row>
    <row r="65" spans="1:4" ht="12.75">
      <c r="A65" s="489"/>
      <c r="B65" s="490"/>
      <c r="C65" s="490"/>
      <c r="D65" s="490"/>
    </row>
    <row r="66" spans="1:4" ht="12.75">
      <c r="A66" s="489"/>
      <c r="B66" s="490"/>
      <c r="C66" s="490"/>
      <c r="D66" s="490"/>
    </row>
    <row r="67" spans="1:4" ht="12.75">
      <c r="A67" s="489"/>
      <c r="B67" s="490"/>
      <c r="C67" s="490"/>
      <c r="D67" s="490"/>
    </row>
    <row r="68" spans="1:4" ht="12.75">
      <c r="A68" s="489"/>
      <c r="B68" s="490"/>
      <c r="C68" s="490"/>
      <c r="D68" s="490"/>
    </row>
    <row r="69" spans="1:4" ht="12.75">
      <c r="A69" s="489"/>
      <c r="B69" s="490"/>
      <c r="C69" s="490"/>
      <c r="D69" s="490"/>
    </row>
    <row r="70" spans="1:4" ht="12.75">
      <c r="A70" s="489"/>
      <c r="B70" s="490"/>
      <c r="C70" s="490"/>
      <c r="D70" s="490"/>
    </row>
    <row r="71" spans="1:4" ht="12.75">
      <c r="A71" s="489"/>
      <c r="B71" s="490"/>
      <c r="C71" s="490"/>
      <c r="D71" s="490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7"/>
  <sheetViews>
    <sheetView zoomScale="95" zoomScaleNormal="95" zoomScalePageLayoutView="0" workbookViewId="0" topLeftCell="A1">
      <selection activeCell="A2" sqref="A2:J2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3.140625" style="0" customWidth="1"/>
    <col min="4" max="4" width="12.57421875" style="0" customWidth="1"/>
    <col min="5" max="5" width="11.140625" style="0" hidden="1" customWidth="1"/>
    <col min="6" max="6" width="13.140625" style="0" customWidth="1"/>
    <col min="7" max="7" width="12.28125" style="0" customWidth="1"/>
    <col min="8" max="8" width="10.57421875" style="0" hidden="1" customWidth="1"/>
    <col min="9" max="9" width="13.57421875" style="0" customWidth="1"/>
    <col min="10" max="10" width="14.140625" style="0" customWidth="1"/>
    <col min="11" max="11" width="4.140625" style="0" customWidth="1"/>
  </cols>
  <sheetData>
    <row r="1" spans="1:11" ht="12.75">
      <c r="A1" s="90"/>
      <c r="B1" s="615" t="s">
        <v>211</v>
      </c>
      <c r="C1" s="615"/>
      <c r="D1" s="615"/>
      <c r="E1" s="615"/>
      <c r="F1" s="615"/>
      <c r="G1" s="615"/>
      <c r="H1" s="615"/>
      <c r="I1" s="615"/>
      <c r="J1" s="615"/>
      <c r="K1" s="87"/>
    </row>
    <row r="2" spans="1:11" ht="12.75">
      <c r="A2" s="626" t="s">
        <v>588</v>
      </c>
      <c r="B2" s="626"/>
      <c r="C2" s="626"/>
      <c r="D2" s="626"/>
      <c r="E2" s="626"/>
      <c r="F2" s="626"/>
      <c r="G2" s="626"/>
      <c r="H2" s="626"/>
      <c r="I2" s="626"/>
      <c r="J2" s="626"/>
      <c r="K2" s="44"/>
    </row>
    <row r="3" spans="1:11" ht="12.75">
      <c r="A3" s="626" t="s">
        <v>423</v>
      </c>
      <c r="B3" s="626"/>
      <c r="C3" s="626"/>
      <c r="D3" s="626"/>
      <c r="E3" s="626"/>
      <c r="F3" s="626"/>
      <c r="G3" s="626"/>
      <c r="H3" s="626"/>
      <c r="I3" s="626"/>
      <c r="J3" s="626"/>
      <c r="K3" s="44"/>
    </row>
    <row r="4" spans="1:11" ht="13.5" thickBot="1">
      <c r="A4" s="637" t="s">
        <v>212</v>
      </c>
      <c r="B4" s="637"/>
      <c r="C4" s="637"/>
      <c r="D4" s="637"/>
      <c r="E4" s="637"/>
      <c r="F4" s="637"/>
      <c r="G4" s="637"/>
      <c r="H4" s="637"/>
      <c r="I4" s="637"/>
      <c r="J4" s="90" t="s">
        <v>526</v>
      </c>
      <c r="K4" s="90"/>
    </row>
    <row r="5" spans="1:12" ht="33" customHeight="1">
      <c r="A5" s="217"/>
      <c r="B5" s="218"/>
      <c r="C5" s="635" t="s">
        <v>4</v>
      </c>
      <c r="D5" s="636"/>
      <c r="E5" s="495"/>
      <c r="F5" s="635" t="s">
        <v>72</v>
      </c>
      <c r="G5" s="636"/>
      <c r="H5" s="495"/>
      <c r="I5" s="635" t="s">
        <v>395</v>
      </c>
      <c r="J5" s="636"/>
      <c r="K5" s="530"/>
      <c r="L5" s="2"/>
    </row>
    <row r="6" spans="1:12" ht="42.75" customHeight="1">
      <c r="A6" s="219" t="s">
        <v>73</v>
      </c>
      <c r="B6" s="220" t="s">
        <v>74</v>
      </c>
      <c r="C6" s="220" t="s">
        <v>554</v>
      </c>
      <c r="D6" s="220" t="s">
        <v>523</v>
      </c>
      <c r="E6" s="525"/>
      <c r="F6" s="220" t="s">
        <v>554</v>
      </c>
      <c r="G6" s="220" t="s">
        <v>523</v>
      </c>
      <c r="H6" s="525"/>
      <c r="I6" s="527" t="s">
        <v>554</v>
      </c>
      <c r="J6" s="527" t="s">
        <v>523</v>
      </c>
      <c r="K6" s="531"/>
      <c r="L6" s="2"/>
    </row>
    <row r="7" spans="1:12" ht="21.75" customHeight="1">
      <c r="A7" s="195" t="s">
        <v>5</v>
      </c>
      <c r="B7" s="349" t="s">
        <v>425</v>
      </c>
      <c r="C7" s="196">
        <v>39490</v>
      </c>
      <c r="D7" s="196">
        <v>39490</v>
      </c>
      <c r="E7" s="196"/>
      <c r="F7" s="31"/>
      <c r="G7" s="31"/>
      <c r="H7" s="31"/>
      <c r="I7" s="222"/>
      <c r="J7" s="222"/>
      <c r="K7" s="532"/>
      <c r="L7" s="2"/>
    </row>
    <row r="8" spans="1:12" ht="15" customHeight="1">
      <c r="A8" s="195" t="s">
        <v>9</v>
      </c>
      <c r="B8" s="349" t="s">
        <v>76</v>
      </c>
      <c r="C8" s="32">
        <v>110850</v>
      </c>
      <c r="D8" s="32">
        <v>120850</v>
      </c>
      <c r="E8" s="32"/>
      <c r="F8" s="31">
        <v>40000</v>
      </c>
      <c r="G8" s="31">
        <v>40000</v>
      </c>
      <c r="H8" s="31"/>
      <c r="I8" s="222">
        <v>18000</v>
      </c>
      <c r="J8" s="222">
        <v>18000</v>
      </c>
      <c r="K8" s="532"/>
      <c r="L8" s="2"/>
    </row>
    <row r="9" spans="1:12" ht="15" customHeight="1">
      <c r="A9" s="630" t="s">
        <v>77</v>
      </c>
      <c r="B9" s="349" t="s">
        <v>78</v>
      </c>
      <c r="C9" s="32">
        <v>4170</v>
      </c>
      <c r="D9" s="32">
        <v>4170</v>
      </c>
      <c r="E9" s="32"/>
      <c r="F9" s="31"/>
      <c r="G9" s="31"/>
      <c r="H9" s="31"/>
      <c r="I9" s="222">
        <v>10799</v>
      </c>
      <c r="J9" s="222">
        <v>10799</v>
      </c>
      <c r="K9" s="532"/>
      <c r="L9" s="2"/>
    </row>
    <row r="10" spans="1:12" ht="15" customHeight="1">
      <c r="A10" s="628"/>
      <c r="B10" s="349" t="s">
        <v>79</v>
      </c>
      <c r="C10" s="31">
        <v>3000</v>
      </c>
      <c r="D10" s="31">
        <v>3000</v>
      </c>
      <c r="E10" s="31"/>
      <c r="F10" s="31"/>
      <c r="G10" s="31"/>
      <c r="H10" s="31"/>
      <c r="I10" s="222"/>
      <c r="J10" s="222"/>
      <c r="K10" s="532"/>
      <c r="L10" s="2"/>
    </row>
    <row r="11" spans="1:12" ht="15" customHeight="1">
      <c r="A11" s="628"/>
      <c r="B11" s="223" t="s">
        <v>366</v>
      </c>
      <c r="C11" s="31"/>
      <c r="D11" s="31"/>
      <c r="E11" s="31"/>
      <c r="F11" s="31"/>
      <c r="G11" s="31"/>
      <c r="H11" s="31"/>
      <c r="I11" s="222"/>
      <c r="J11" s="222"/>
      <c r="K11" s="532"/>
      <c r="L11" s="2"/>
    </row>
    <row r="12" spans="1:12" ht="15" customHeight="1">
      <c r="A12" s="628"/>
      <c r="B12" s="349" t="s">
        <v>513</v>
      </c>
      <c r="C12" s="32">
        <v>600</v>
      </c>
      <c r="D12" s="32">
        <v>5208</v>
      </c>
      <c r="E12" s="32"/>
      <c r="F12" s="31"/>
      <c r="G12" s="31"/>
      <c r="H12" s="31"/>
      <c r="I12" s="222"/>
      <c r="J12" s="222"/>
      <c r="K12" s="532"/>
      <c r="L12" s="2"/>
    </row>
    <row r="13" spans="1:12" ht="17.25" customHeight="1">
      <c r="A13" s="629"/>
      <c r="B13" s="349" t="s">
        <v>420</v>
      </c>
      <c r="C13" s="31"/>
      <c r="D13" s="31"/>
      <c r="E13" s="31"/>
      <c r="F13" s="31"/>
      <c r="G13" s="31"/>
      <c r="H13" s="31"/>
      <c r="I13" s="222">
        <v>28500</v>
      </c>
      <c r="J13" s="222">
        <v>32030</v>
      </c>
      <c r="K13" s="532"/>
      <c r="L13" s="2"/>
    </row>
    <row r="14" spans="1:12" ht="15" customHeight="1">
      <c r="A14" s="631" t="s">
        <v>80</v>
      </c>
      <c r="B14" s="349" t="s">
        <v>82</v>
      </c>
      <c r="C14" s="32">
        <v>17845</v>
      </c>
      <c r="D14" s="32">
        <v>19175</v>
      </c>
      <c r="E14" s="32"/>
      <c r="F14" s="31"/>
      <c r="G14" s="31"/>
      <c r="H14" s="31"/>
      <c r="I14" s="222"/>
      <c r="J14" s="222">
        <v>880</v>
      </c>
      <c r="K14" s="532"/>
      <c r="L14" s="2"/>
    </row>
    <row r="15" spans="1:12" ht="15" customHeight="1">
      <c r="A15" s="631"/>
      <c r="B15" s="223" t="s">
        <v>365</v>
      </c>
      <c r="C15" s="32"/>
      <c r="D15" s="32"/>
      <c r="E15" s="32"/>
      <c r="F15" s="31"/>
      <c r="G15" s="31"/>
      <c r="H15" s="31"/>
      <c r="I15" s="222"/>
      <c r="J15" s="222"/>
      <c r="K15" s="532"/>
      <c r="L15" s="2"/>
    </row>
    <row r="16" spans="1:12" ht="15" customHeight="1">
      <c r="A16" s="195" t="s">
        <v>81</v>
      </c>
      <c r="B16" s="349" t="s">
        <v>422</v>
      </c>
      <c r="C16" s="32">
        <v>4500</v>
      </c>
      <c r="D16" s="32">
        <v>10000</v>
      </c>
      <c r="E16" s="32"/>
      <c r="F16" s="31"/>
      <c r="G16" s="31"/>
      <c r="H16" s="31"/>
      <c r="I16" s="222"/>
      <c r="J16" s="222">
        <v>1772</v>
      </c>
      <c r="K16" s="532"/>
      <c r="L16" s="2"/>
    </row>
    <row r="17" spans="1:12" ht="15" customHeight="1">
      <c r="A17" s="195" t="s">
        <v>83</v>
      </c>
      <c r="B17" s="349" t="s">
        <v>84</v>
      </c>
      <c r="C17" s="32">
        <v>29677</v>
      </c>
      <c r="D17" s="32">
        <v>29677</v>
      </c>
      <c r="E17" s="32"/>
      <c r="F17" s="31"/>
      <c r="G17" s="31"/>
      <c r="H17" s="31"/>
      <c r="I17" s="222">
        <v>103898</v>
      </c>
      <c r="J17" s="222">
        <v>106743</v>
      </c>
      <c r="K17" s="532"/>
      <c r="L17" s="2"/>
    </row>
    <row r="18" spans="1:12" ht="15" customHeight="1">
      <c r="A18" s="195" t="s">
        <v>85</v>
      </c>
      <c r="B18" s="349" t="s">
        <v>86</v>
      </c>
      <c r="C18" s="32">
        <v>43640</v>
      </c>
      <c r="D18" s="32">
        <v>43640</v>
      </c>
      <c r="E18" s="32"/>
      <c r="F18" s="31"/>
      <c r="G18" s="31"/>
      <c r="H18" s="31"/>
      <c r="I18" s="222">
        <v>15145</v>
      </c>
      <c r="J18" s="222">
        <v>13705</v>
      </c>
      <c r="K18" s="532"/>
      <c r="L18" s="2"/>
    </row>
    <row r="19" spans="1:12" ht="15" customHeight="1">
      <c r="A19" s="630" t="s">
        <v>87</v>
      </c>
      <c r="B19" s="349" t="s">
        <v>514</v>
      </c>
      <c r="C19" s="32">
        <v>4880</v>
      </c>
      <c r="D19" s="32">
        <v>4880</v>
      </c>
      <c r="E19" s="32"/>
      <c r="F19" s="31"/>
      <c r="G19" s="31"/>
      <c r="H19" s="31"/>
      <c r="I19" s="222">
        <v>7000</v>
      </c>
      <c r="J19" s="222">
        <v>7000</v>
      </c>
      <c r="K19" s="532"/>
      <c r="L19" s="2"/>
    </row>
    <row r="20" spans="1:12" ht="15" customHeight="1">
      <c r="A20" s="628"/>
      <c r="B20" s="349" t="s">
        <v>89</v>
      </c>
      <c r="C20" s="31">
        <v>5780</v>
      </c>
      <c r="D20" s="31">
        <v>5780</v>
      </c>
      <c r="E20" s="31"/>
      <c r="F20" s="31"/>
      <c r="G20" s="31"/>
      <c r="H20" s="31"/>
      <c r="I20" s="222">
        <v>8400</v>
      </c>
      <c r="J20" s="222">
        <v>8400</v>
      </c>
      <c r="K20" s="532"/>
      <c r="L20" s="2"/>
    </row>
    <row r="21" spans="1:12" ht="15" customHeight="1">
      <c r="A21" s="628"/>
      <c r="B21" s="349" t="s">
        <v>515</v>
      </c>
      <c r="C21" s="32">
        <v>1700</v>
      </c>
      <c r="D21" s="32">
        <v>1700</v>
      </c>
      <c r="E21" s="32"/>
      <c r="F21" s="31"/>
      <c r="G21" s="31"/>
      <c r="H21" s="31"/>
      <c r="I21" s="222">
        <v>15500</v>
      </c>
      <c r="J21" s="222">
        <v>15780</v>
      </c>
      <c r="K21" s="532"/>
      <c r="L21" s="2"/>
    </row>
    <row r="22" spans="1:12" ht="15" customHeight="1">
      <c r="A22" s="629"/>
      <c r="B22" s="349" t="s">
        <v>91</v>
      </c>
      <c r="C22" s="31"/>
      <c r="D22" s="31"/>
      <c r="E22" s="31"/>
      <c r="F22" s="31"/>
      <c r="G22" s="31"/>
      <c r="H22" s="31"/>
      <c r="I22" s="222"/>
      <c r="J22" s="222"/>
      <c r="K22" s="532"/>
      <c r="L22" s="2"/>
    </row>
    <row r="23" spans="1:12" ht="15" customHeight="1">
      <c r="A23" s="195" t="s">
        <v>90</v>
      </c>
      <c r="B23" s="349" t="s">
        <v>93</v>
      </c>
      <c r="C23" s="32">
        <v>1302</v>
      </c>
      <c r="D23" s="32">
        <v>17518</v>
      </c>
      <c r="E23" s="32"/>
      <c r="F23" s="31"/>
      <c r="G23" s="31">
        <v>3950</v>
      </c>
      <c r="H23" s="31"/>
      <c r="I23" s="222"/>
      <c r="J23" s="222"/>
      <c r="K23" s="532"/>
      <c r="L23" s="2"/>
    </row>
    <row r="24" spans="1:12" ht="15" customHeight="1">
      <c r="A24" s="195">
        <v>10</v>
      </c>
      <c r="B24" s="349" t="s">
        <v>563</v>
      </c>
      <c r="C24" s="32">
        <v>30677</v>
      </c>
      <c r="D24" s="32">
        <v>38535</v>
      </c>
      <c r="E24" s="32"/>
      <c r="F24" s="31"/>
      <c r="G24" s="31"/>
      <c r="H24" s="31"/>
      <c r="I24" s="222">
        <v>2084</v>
      </c>
      <c r="J24" s="222">
        <v>2084</v>
      </c>
      <c r="K24" s="532"/>
      <c r="L24" s="2"/>
    </row>
    <row r="25" spans="1:12" ht="15" customHeight="1" thickBot="1">
      <c r="A25" s="351" t="s">
        <v>94</v>
      </c>
      <c r="B25" s="350" t="s">
        <v>223</v>
      </c>
      <c r="C25" s="224"/>
      <c r="D25" s="224"/>
      <c r="E25" s="224"/>
      <c r="F25" s="225"/>
      <c r="G25" s="225"/>
      <c r="H25" s="225"/>
      <c r="I25" s="227">
        <v>3207</v>
      </c>
      <c r="J25" s="227">
        <v>3207</v>
      </c>
      <c r="K25" s="532"/>
      <c r="L25" s="2"/>
    </row>
    <row r="26" spans="1:12" ht="15" customHeight="1" thickBot="1">
      <c r="A26" s="228"/>
      <c r="B26" s="229" t="s">
        <v>96</v>
      </c>
      <c r="C26" s="237">
        <f>SUM(C7:C25)</f>
        <v>298111</v>
      </c>
      <c r="D26" s="237">
        <f>SUM(D7:D25)</f>
        <v>343623</v>
      </c>
      <c r="E26" s="237"/>
      <c r="F26" s="237">
        <f>SUM(F7:F25)</f>
        <v>40000</v>
      </c>
      <c r="G26" s="237">
        <f>SUM(G7:G25)</f>
        <v>43950</v>
      </c>
      <c r="H26" s="237"/>
      <c r="I26" s="238">
        <f>SUM(I7:I25)</f>
        <v>212533</v>
      </c>
      <c r="J26" s="238">
        <f>SUM(J7:J25)</f>
        <v>220400</v>
      </c>
      <c r="K26" s="533"/>
      <c r="L26" s="2"/>
    </row>
    <row r="27" spans="1:12" ht="15" customHeight="1" thickBot="1">
      <c r="A27" s="442" t="s">
        <v>95</v>
      </c>
      <c r="B27" s="232" t="s">
        <v>98</v>
      </c>
      <c r="C27" s="233">
        <v>97500</v>
      </c>
      <c r="D27" s="233">
        <v>133500</v>
      </c>
      <c r="E27" s="233"/>
      <c r="F27" s="234"/>
      <c r="G27" s="234">
        <v>1000</v>
      </c>
      <c r="H27" s="234"/>
      <c r="I27" s="236">
        <v>1419850</v>
      </c>
      <c r="J27" s="236">
        <v>1453180</v>
      </c>
      <c r="K27" s="532"/>
      <c r="L27" s="2"/>
    </row>
    <row r="28" spans="1:11" ht="13.5" thickBot="1">
      <c r="A28" s="446"/>
      <c r="B28" s="441" t="s">
        <v>99</v>
      </c>
      <c r="C28" s="230">
        <f>SUM(C26:C27)</f>
        <v>395611</v>
      </c>
      <c r="D28" s="230">
        <f>SUM(D26:D27)</f>
        <v>477123</v>
      </c>
      <c r="E28" s="230"/>
      <c r="F28" s="230">
        <f>SUM(F26:F27)</f>
        <v>40000</v>
      </c>
      <c r="G28" s="230">
        <f>SUM(G26:G27)</f>
        <v>44950</v>
      </c>
      <c r="H28" s="230"/>
      <c r="I28" s="241">
        <f>SUM(I26:I27)</f>
        <v>1632383</v>
      </c>
      <c r="J28" s="241">
        <f>SUM(J26:J27)</f>
        <v>1673580</v>
      </c>
      <c r="K28" s="534"/>
    </row>
    <row r="29" spans="1:11" ht="12.75">
      <c r="A29" s="352"/>
      <c r="B29" s="19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30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3.5" thickBot="1">
      <c r="A31" s="90"/>
      <c r="B31" s="90" t="s">
        <v>212</v>
      </c>
      <c r="C31" s="90"/>
      <c r="D31" s="90"/>
      <c r="E31" s="90"/>
      <c r="F31" s="90"/>
      <c r="G31" s="90"/>
      <c r="H31" s="90"/>
      <c r="I31" s="90"/>
      <c r="J31" s="90" t="s">
        <v>526</v>
      </c>
      <c r="K31" s="90"/>
    </row>
    <row r="32" spans="1:14" ht="31.5" customHeight="1">
      <c r="A32" s="429"/>
      <c r="B32" s="431"/>
      <c r="C32" s="635" t="s">
        <v>424</v>
      </c>
      <c r="D32" s="636"/>
      <c r="E32" s="495"/>
      <c r="F32" s="635" t="s">
        <v>101</v>
      </c>
      <c r="G32" s="636"/>
      <c r="H32" s="495"/>
      <c r="I32" s="635" t="s">
        <v>102</v>
      </c>
      <c r="J32" s="636"/>
      <c r="K32" s="530"/>
      <c r="M32" s="146"/>
      <c r="N32" s="146"/>
    </row>
    <row r="33" spans="1:14" ht="25.5">
      <c r="A33" s="430" t="s">
        <v>73</v>
      </c>
      <c r="B33" s="432" t="s">
        <v>74</v>
      </c>
      <c r="C33" s="220" t="s">
        <v>554</v>
      </c>
      <c r="D33" s="220" t="s">
        <v>523</v>
      </c>
      <c r="E33" s="525"/>
      <c r="F33" s="220" t="s">
        <v>554</v>
      </c>
      <c r="G33" s="220" t="s">
        <v>523</v>
      </c>
      <c r="H33" s="525"/>
      <c r="I33" s="527" t="s">
        <v>554</v>
      </c>
      <c r="J33" s="527" t="s">
        <v>523</v>
      </c>
      <c r="K33" s="531"/>
      <c r="M33" s="146"/>
      <c r="N33" s="146"/>
    </row>
    <row r="34" spans="1:14" ht="12.75">
      <c r="A34" s="195" t="s">
        <v>5</v>
      </c>
      <c r="B34" s="433" t="s">
        <v>75</v>
      </c>
      <c r="C34" s="196">
        <v>11800</v>
      </c>
      <c r="D34" s="196">
        <v>11800</v>
      </c>
      <c r="E34" s="196"/>
      <c r="F34" s="31">
        <v>183881</v>
      </c>
      <c r="G34" s="31">
        <v>185848</v>
      </c>
      <c r="H34" s="31"/>
      <c r="I34" s="222">
        <v>19213</v>
      </c>
      <c r="J34" s="222">
        <v>19213</v>
      </c>
      <c r="K34" s="532"/>
      <c r="M34" s="146"/>
      <c r="N34" s="146"/>
    </row>
    <row r="35" spans="1:14" ht="12.75">
      <c r="A35" s="195" t="s">
        <v>9</v>
      </c>
      <c r="B35" s="433" t="s">
        <v>76</v>
      </c>
      <c r="C35" s="32">
        <v>35000</v>
      </c>
      <c r="D35" s="32">
        <v>35000</v>
      </c>
      <c r="E35" s="32"/>
      <c r="F35" s="31">
        <v>401013</v>
      </c>
      <c r="G35" s="31">
        <v>410793</v>
      </c>
      <c r="H35" s="31"/>
      <c r="I35" s="222">
        <v>21387</v>
      </c>
      <c r="J35" s="222">
        <v>21387</v>
      </c>
      <c r="K35" s="532"/>
      <c r="M35" s="146"/>
      <c r="N35" s="146"/>
    </row>
    <row r="36" spans="1:14" ht="12.75">
      <c r="A36" s="630" t="s">
        <v>77</v>
      </c>
      <c r="B36" s="433" t="s">
        <v>78</v>
      </c>
      <c r="C36" s="32"/>
      <c r="D36" s="32"/>
      <c r="E36" s="32"/>
      <c r="F36" s="31">
        <v>285234</v>
      </c>
      <c r="G36" s="31">
        <v>303701</v>
      </c>
      <c r="H36" s="31"/>
      <c r="I36" s="222">
        <v>353</v>
      </c>
      <c r="J36" s="222">
        <v>353</v>
      </c>
      <c r="K36" s="532"/>
      <c r="M36" s="146"/>
      <c r="N36" s="146"/>
    </row>
    <row r="37" spans="1:14" ht="12.75">
      <c r="A37" s="628"/>
      <c r="B37" s="433" t="s">
        <v>79</v>
      </c>
      <c r="C37" s="31"/>
      <c r="D37" s="31"/>
      <c r="E37" s="31"/>
      <c r="F37" s="31">
        <v>55967</v>
      </c>
      <c r="G37" s="31">
        <v>57646</v>
      </c>
      <c r="H37" s="31"/>
      <c r="I37" s="222"/>
      <c r="J37" s="222"/>
      <c r="K37" s="532"/>
      <c r="M37" s="146"/>
      <c r="N37" s="146"/>
    </row>
    <row r="38" spans="1:14" ht="12.75">
      <c r="A38" s="628"/>
      <c r="B38" s="434" t="s">
        <v>366</v>
      </c>
      <c r="C38" s="31"/>
      <c r="D38" s="31"/>
      <c r="E38" s="31"/>
      <c r="F38" s="31">
        <v>40284</v>
      </c>
      <c r="G38" s="31">
        <v>40284</v>
      </c>
      <c r="H38" s="31"/>
      <c r="I38" s="222"/>
      <c r="J38" s="222"/>
      <c r="K38" s="532"/>
      <c r="M38" s="146"/>
      <c r="N38" s="146"/>
    </row>
    <row r="39" spans="1:14" ht="12.75">
      <c r="A39" s="628"/>
      <c r="B39" s="349" t="s">
        <v>513</v>
      </c>
      <c r="C39" s="32"/>
      <c r="D39" s="32"/>
      <c r="E39" s="32"/>
      <c r="F39" s="31">
        <v>190567</v>
      </c>
      <c r="G39" s="31">
        <v>192347</v>
      </c>
      <c r="H39" s="31"/>
      <c r="I39" s="222"/>
      <c r="J39" s="222"/>
      <c r="K39" s="532"/>
      <c r="M39" s="146"/>
      <c r="N39" s="146"/>
    </row>
    <row r="40" spans="1:14" ht="12.75">
      <c r="A40" s="629"/>
      <c r="B40" s="433" t="s">
        <v>420</v>
      </c>
      <c r="C40" s="31">
        <v>2948</v>
      </c>
      <c r="D40" s="31">
        <v>2948</v>
      </c>
      <c r="E40" s="31"/>
      <c r="F40" s="31">
        <v>32549</v>
      </c>
      <c r="G40" s="31">
        <v>33625</v>
      </c>
      <c r="H40" s="31"/>
      <c r="I40" s="222">
        <v>4723</v>
      </c>
      <c r="J40" s="222">
        <v>4723</v>
      </c>
      <c r="K40" s="532"/>
      <c r="M40" s="146"/>
      <c r="N40" s="146"/>
    </row>
    <row r="41" spans="1:14" ht="12.75">
      <c r="A41" s="631" t="s">
        <v>80</v>
      </c>
      <c r="B41" s="433" t="s">
        <v>82</v>
      </c>
      <c r="C41" s="32"/>
      <c r="D41" s="32"/>
      <c r="E41" s="32"/>
      <c r="F41" s="31">
        <v>227247</v>
      </c>
      <c r="G41" s="31">
        <v>227795</v>
      </c>
      <c r="H41" s="31"/>
      <c r="I41" s="222">
        <v>240</v>
      </c>
      <c r="J41" s="222">
        <v>240</v>
      </c>
      <c r="K41" s="532"/>
      <c r="M41" s="146"/>
      <c r="N41" s="146"/>
    </row>
    <row r="42" spans="1:14" ht="12.75">
      <c r="A42" s="631"/>
      <c r="B42" s="434" t="s">
        <v>365</v>
      </c>
      <c r="C42" s="32"/>
      <c r="D42" s="32"/>
      <c r="E42" s="32"/>
      <c r="F42" s="31">
        <v>11023</v>
      </c>
      <c r="G42" s="31">
        <v>11023</v>
      </c>
      <c r="H42" s="31"/>
      <c r="I42" s="222"/>
      <c r="J42" s="222"/>
      <c r="K42" s="532"/>
      <c r="M42" s="146"/>
      <c r="N42" s="146"/>
    </row>
    <row r="43" spans="1:14" ht="12.75">
      <c r="A43" s="195" t="s">
        <v>81</v>
      </c>
      <c r="B43" s="433" t="s">
        <v>422</v>
      </c>
      <c r="C43" s="32">
        <v>13200</v>
      </c>
      <c r="D43" s="32">
        <v>13200</v>
      </c>
      <c r="E43" s="32"/>
      <c r="F43" s="31">
        <v>162266</v>
      </c>
      <c r="G43" s="31">
        <v>162446</v>
      </c>
      <c r="H43" s="31"/>
      <c r="I43" s="222">
        <v>12817</v>
      </c>
      <c r="J43" s="222">
        <v>12817</v>
      </c>
      <c r="K43" s="532"/>
      <c r="M43" s="146"/>
      <c r="N43" s="146"/>
    </row>
    <row r="44" spans="1:14" ht="12.75">
      <c r="A44" s="195" t="s">
        <v>83</v>
      </c>
      <c r="B44" s="433" t="s">
        <v>84</v>
      </c>
      <c r="C44" s="32"/>
      <c r="D44" s="32"/>
      <c r="E44" s="32"/>
      <c r="F44" s="31">
        <v>127269</v>
      </c>
      <c r="G44" s="31">
        <v>128030</v>
      </c>
      <c r="H44" s="31"/>
      <c r="I44" s="222">
        <v>5212</v>
      </c>
      <c r="J44" s="222">
        <v>5212</v>
      </c>
      <c r="K44" s="532"/>
      <c r="M44" s="146"/>
      <c r="N44" s="146"/>
    </row>
    <row r="45" spans="1:14" ht="12.75">
      <c r="A45" s="195" t="s">
        <v>85</v>
      </c>
      <c r="B45" s="433" t="s">
        <v>86</v>
      </c>
      <c r="C45" s="32">
        <v>1440</v>
      </c>
      <c r="D45" s="32">
        <v>1440</v>
      </c>
      <c r="E45" s="32"/>
      <c r="F45" s="31">
        <v>125678</v>
      </c>
      <c r="G45" s="31">
        <v>123994</v>
      </c>
      <c r="H45" s="31"/>
      <c r="I45" s="222">
        <v>181</v>
      </c>
      <c r="J45" s="222">
        <v>181</v>
      </c>
      <c r="K45" s="532"/>
      <c r="M45" s="146"/>
      <c r="N45" s="146"/>
    </row>
    <row r="46" spans="1:14" ht="12.75">
      <c r="A46" s="630" t="s">
        <v>87</v>
      </c>
      <c r="B46" s="433" t="s">
        <v>88</v>
      </c>
      <c r="C46" s="32"/>
      <c r="D46" s="32"/>
      <c r="E46" s="32"/>
      <c r="F46" s="31">
        <v>31762</v>
      </c>
      <c r="G46" s="31">
        <v>42622</v>
      </c>
      <c r="H46" s="31"/>
      <c r="I46" s="222">
        <v>420</v>
      </c>
      <c r="J46" s="222">
        <v>420</v>
      </c>
      <c r="K46" s="532"/>
      <c r="M46" s="146"/>
      <c r="N46" s="146"/>
    </row>
    <row r="47" spans="1:14" ht="12.75">
      <c r="A47" s="628"/>
      <c r="B47" s="433" t="s">
        <v>89</v>
      </c>
      <c r="C47" s="31"/>
      <c r="D47" s="31">
        <v>6796</v>
      </c>
      <c r="E47" s="31"/>
      <c r="F47" s="31">
        <v>13136</v>
      </c>
      <c r="G47" s="31">
        <v>18513</v>
      </c>
      <c r="H47" s="31"/>
      <c r="I47" s="222"/>
      <c r="J47" s="222"/>
      <c r="K47" s="532"/>
      <c r="M47" s="146"/>
      <c r="N47" s="146"/>
    </row>
    <row r="48" spans="1:14" ht="12.75">
      <c r="A48" s="628"/>
      <c r="B48" s="349" t="s">
        <v>515</v>
      </c>
      <c r="C48" s="32"/>
      <c r="D48" s="32"/>
      <c r="E48" s="32"/>
      <c r="F48" s="31">
        <v>21971</v>
      </c>
      <c r="G48" s="31">
        <v>22011</v>
      </c>
      <c r="H48" s="31"/>
      <c r="I48" s="222"/>
      <c r="J48" s="222"/>
      <c r="K48" s="532"/>
      <c r="M48" s="146"/>
      <c r="N48" s="146"/>
    </row>
    <row r="49" spans="1:14" ht="15.75" customHeight="1">
      <c r="A49" s="629"/>
      <c r="B49" s="433" t="s">
        <v>91</v>
      </c>
      <c r="C49" s="31"/>
      <c r="D49" s="31"/>
      <c r="E49" s="31"/>
      <c r="F49" s="31">
        <v>16532</v>
      </c>
      <c r="G49" s="31">
        <v>16532</v>
      </c>
      <c r="H49" s="31"/>
      <c r="I49" s="222">
        <v>15</v>
      </c>
      <c r="J49" s="222">
        <v>15</v>
      </c>
      <c r="K49" s="532"/>
      <c r="M49" s="146"/>
      <c r="N49" s="146"/>
    </row>
    <row r="50" spans="1:14" ht="12.75">
      <c r="A50" s="195" t="s">
        <v>90</v>
      </c>
      <c r="B50" s="433" t="s">
        <v>93</v>
      </c>
      <c r="C50" s="32"/>
      <c r="D50" s="32"/>
      <c r="E50" s="32"/>
      <c r="F50" s="31">
        <v>277231</v>
      </c>
      <c r="G50" s="31">
        <v>282278</v>
      </c>
      <c r="H50" s="31"/>
      <c r="I50" s="222">
        <v>6675</v>
      </c>
      <c r="J50" s="222">
        <v>6675</v>
      </c>
      <c r="K50" s="532"/>
      <c r="M50" s="146"/>
      <c r="N50" s="146"/>
    </row>
    <row r="51" spans="1:14" s="17" customFormat="1" ht="12.75">
      <c r="A51" s="195">
        <v>10</v>
      </c>
      <c r="B51" s="433" t="s">
        <v>563</v>
      </c>
      <c r="C51" s="32">
        <v>5300</v>
      </c>
      <c r="D51" s="32">
        <v>5300</v>
      </c>
      <c r="E51" s="32"/>
      <c r="F51" s="31">
        <v>30559</v>
      </c>
      <c r="G51" s="31">
        <v>31464</v>
      </c>
      <c r="H51" s="31"/>
      <c r="I51" s="222">
        <v>3137</v>
      </c>
      <c r="J51" s="222">
        <v>3137</v>
      </c>
      <c r="K51" s="532"/>
      <c r="L51"/>
      <c r="N51" s="146"/>
    </row>
    <row r="52" spans="1:21" ht="13.5" thickBot="1">
      <c r="A52" s="351" t="s">
        <v>94</v>
      </c>
      <c r="B52" s="444" t="s">
        <v>223</v>
      </c>
      <c r="C52" s="224">
        <v>76220</v>
      </c>
      <c r="D52" s="224">
        <v>76220</v>
      </c>
      <c r="E52" s="224"/>
      <c r="F52" s="225">
        <v>48</v>
      </c>
      <c r="G52" s="225">
        <v>48</v>
      </c>
      <c r="H52" s="225"/>
      <c r="I52" s="227">
        <v>15070</v>
      </c>
      <c r="J52" s="227">
        <v>15070</v>
      </c>
      <c r="K52" s="532"/>
      <c r="L52" s="17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11" ht="13.5" thickBot="1">
      <c r="A53" s="228"/>
      <c r="B53" s="441" t="s">
        <v>96</v>
      </c>
      <c r="C53" s="237">
        <f>SUM(C34:C52)</f>
        <v>145908</v>
      </c>
      <c r="D53" s="237">
        <f>SUM(D34:D52)</f>
        <v>152704</v>
      </c>
      <c r="E53" s="237"/>
      <c r="F53" s="237">
        <f>SUM(F34:F52)</f>
        <v>2234217</v>
      </c>
      <c r="G53" s="237">
        <f>SUM(G34:G52)</f>
        <v>2291000</v>
      </c>
      <c r="H53" s="237"/>
      <c r="I53" s="238">
        <f>SUM(I34:I52)</f>
        <v>89443</v>
      </c>
      <c r="J53" s="238">
        <f>SUM(J34:J52)</f>
        <v>89443</v>
      </c>
      <c r="K53" s="533"/>
    </row>
    <row r="54" spans="1:11" ht="13.5" thickBot="1">
      <c r="A54" s="442" t="s">
        <v>95</v>
      </c>
      <c r="B54" s="445" t="s">
        <v>98</v>
      </c>
      <c r="C54" s="233"/>
      <c r="D54" s="233"/>
      <c r="E54" s="233"/>
      <c r="F54" s="234">
        <v>90220</v>
      </c>
      <c r="G54" s="234">
        <v>90220</v>
      </c>
      <c r="H54" s="234"/>
      <c r="I54" s="516">
        <v>10941</v>
      </c>
      <c r="J54" s="516">
        <v>10941</v>
      </c>
      <c r="K54" s="532"/>
    </row>
    <row r="55" spans="1:11" ht="13.5" thickBot="1">
      <c r="A55" s="446"/>
      <c r="B55" s="229" t="s">
        <v>99</v>
      </c>
      <c r="C55" s="230">
        <f>SUM(C53:C54)</f>
        <v>145908</v>
      </c>
      <c r="D55" s="230">
        <f>SUM(D53:D54)</f>
        <v>152704</v>
      </c>
      <c r="E55" s="230"/>
      <c r="F55" s="230">
        <f>SUM(F53:F54)</f>
        <v>2324437</v>
      </c>
      <c r="G55" s="230">
        <f>SUM(G53:G54)</f>
        <v>2381220</v>
      </c>
      <c r="H55" s="230"/>
      <c r="I55" s="241">
        <f>SUM(I53:I54)</f>
        <v>100384</v>
      </c>
      <c r="J55" s="241">
        <f>SUM(J53:J54)</f>
        <v>100384</v>
      </c>
      <c r="K55" s="534"/>
    </row>
    <row r="56" spans="1:11" ht="15.75">
      <c r="A56" s="18"/>
      <c r="B56" s="19"/>
      <c r="C56" s="20"/>
      <c r="D56" s="20"/>
      <c r="E56" s="20"/>
      <c r="F56" s="20"/>
      <c r="G56" s="20"/>
      <c r="H56" s="353"/>
      <c r="I56" s="20"/>
      <c r="J56" s="20"/>
      <c r="K56" s="20"/>
    </row>
    <row r="57" spans="1:11" ht="15.75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3.5" thickBot="1">
      <c r="A59" s="90"/>
      <c r="B59" s="90" t="s">
        <v>212</v>
      </c>
      <c r="C59" s="90"/>
      <c r="D59" s="90" t="s">
        <v>526</v>
      </c>
      <c r="E59" s="90"/>
      <c r="F59" s="90"/>
      <c r="G59" s="90"/>
      <c r="H59" s="90"/>
      <c r="I59" s="90"/>
      <c r="J59" s="90"/>
      <c r="K59" s="90"/>
    </row>
    <row r="60" spans="1:11" ht="15.75" customHeight="1">
      <c r="A60" s="217"/>
      <c r="B60" s="635" t="s">
        <v>103</v>
      </c>
      <c r="C60" s="636"/>
      <c r="D60" s="638"/>
      <c r="E60" s="524"/>
      <c r="F60" s="90"/>
      <c r="G60" s="90"/>
      <c r="H60" s="90"/>
      <c r="I60" s="90"/>
      <c r="J60" s="90"/>
      <c r="K60" s="90"/>
    </row>
    <row r="61" spans="1:11" ht="25.5">
      <c r="A61" s="213" t="s">
        <v>73</v>
      </c>
      <c r="B61" s="220" t="s">
        <v>74</v>
      </c>
      <c r="C61" s="220" t="s">
        <v>554</v>
      </c>
      <c r="D61" s="220" t="s">
        <v>523</v>
      </c>
      <c r="E61" s="221"/>
      <c r="F61" s="90"/>
      <c r="G61" s="90"/>
      <c r="H61" s="90"/>
      <c r="I61" s="90"/>
      <c r="J61" s="90"/>
      <c r="K61" s="90"/>
    </row>
    <row r="62" spans="1:11" ht="12.75">
      <c r="A62" s="195" t="s">
        <v>5</v>
      </c>
      <c r="B62" s="349" t="s">
        <v>75</v>
      </c>
      <c r="C62" s="31">
        <f aca="true" t="shared" si="0" ref="C62:C71">C7+F7+I7+C34+F34+I34</f>
        <v>254384</v>
      </c>
      <c r="D62" s="196">
        <f>D7+G7+J7+D34+G34+J34</f>
        <v>256351</v>
      </c>
      <c r="E62" s="215"/>
      <c r="F62" s="90"/>
      <c r="G62" s="90"/>
      <c r="H62" s="90"/>
      <c r="I62" s="90"/>
      <c r="J62" s="90"/>
      <c r="K62" s="90"/>
    </row>
    <row r="63" spans="1:11" ht="12.75">
      <c r="A63" s="195" t="s">
        <v>9</v>
      </c>
      <c r="B63" s="349" t="s">
        <v>76</v>
      </c>
      <c r="C63" s="31">
        <f t="shared" si="0"/>
        <v>626250</v>
      </c>
      <c r="D63" s="196">
        <f aca="true" t="shared" si="1" ref="D63:D80">D8+G8+J8+D35+G35+J35</f>
        <v>646030</v>
      </c>
      <c r="E63" s="215"/>
      <c r="F63" s="90"/>
      <c r="G63" s="90"/>
      <c r="H63" s="90"/>
      <c r="I63" s="90"/>
      <c r="J63" s="90"/>
      <c r="K63" s="90"/>
    </row>
    <row r="64" spans="1:11" ht="12.75">
      <c r="A64" s="630" t="s">
        <v>77</v>
      </c>
      <c r="B64" s="349" t="s">
        <v>78</v>
      </c>
      <c r="C64" s="31">
        <f t="shared" si="0"/>
        <v>300556</v>
      </c>
      <c r="D64" s="196">
        <f t="shared" si="1"/>
        <v>319023</v>
      </c>
      <c r="E64" s="215"/>
      <c r="F64" s="90"/>
      <c r="G64" s="90"/>
      <c r="H64" s="90"/>
      <c r="I64" s="90"/>
      <c r="J64" s="90"/>
      <c r="K64" s="90"/>
    </row>
    <row r="65" spans="1:11" ht="12.75">
      <c r="A65" s="628"/>
      <c r="B65" s="349" t="s">
        <v>79</v>
      </c>
      <c r="C65" s="31">
        <f t="shared" si="0"/>
        <v>58967</v>
      </c>
      <c r="D65" s="196">
        <f t="shared" si="1"/>
        <v>60646</v>
      </c>
      <c r="E65" s="215"/>
      <c r="F65" s="90"/>
      <c r="G65" s="90"/>
      <c r="H65" s="90"/>
      <c r="I65" s="90"/>
      <c r="J65" s="90"/>
      <c r="K65" s="90"/>
    </row>
    <row r="66" spans="1:11" ht="12.75">
      <c r="A66" s="628"/>
      <c r="B66" s="223" t="s">
        <v>366</v>
      </c>
      <c r="C66" s="31">
        <f t="shared" si="0"/>
        <v>40284</v>
      </c>
      <c r="D66" s="196">
        <f t="shared" si="1"/>
        <v>40284</v>
      </c>
      <c r="E66" s="215"/>
      <c r="F66" s="90"/>
      <c r="G66" s="90"/>
      <c r="H66" s="90"/>
      <c r="I66" s="90"/>
      <c r="J66" s="90"/>
      <c r="K66" s="90"/>
    </row>
    <row r="67" spans="1:11" ht="12.75">
      <c r="A67" s="628"/>
      <c r="B67" s="349" t="s">
        <v>513</v>
      </c>
      <c r="C67" s="31">
        <f t="shared" si="0"/>
        <v>191167</v>
      </c>
      <c r="D67" s="196">
        <f t="shared" si="1"/>
        <v>197555</v>
      </c>
      <c r="E67" s="215"/>
      <c r="F67" s="90"/>
      <c r="G67" s="90"/>
      <c r="H67" s="90"/>
      <c r="I67" s="90"/>
      <c r="J67" s="90"/>
      <c r="K67" s="90"/>
    </row>
    <row r="68" spans="1:11" ht="12.75">
      <c r="A68" s="629"/>
      <c r="B68" s="349" t="s">
        <v>420</v>
      </c>
      <c r="C68" s="31">
        <f t="shared" si="0"/>
        <v>68720</v>
      </c>
      <c r="D68" s="196">
        <f t="shared" si="1"/>
        <v>73326</v>
      </c>
      <c r="E68" s="215"/>
      <c r="F68" s="90"/>
      <c r="G68" s="90"/>
      <c r="H68" s="90"/>
      <c r="I68" s="90"/>
      <c r="J68" s="90"/>
      <c r="K68" s="90"/>
    </row>
    <row r="69" spans="1:11" ht="12.75">
      <c r="A69" s="631" t="s">
        <v>80</v>
      </c>
      <c r="B69" s="349" t="s">
        <v>82</v>
      </c>
      <c r="C69" s="31">
        <f t="shared" si="0"/>
        <v>245332</v>
      </c>
      <c r="D69" s="196">
        <f t="shared" si="1"/>
        <v>248090</v>
      </c>
      <c r="E69" s="215"/>
      <c r="F69" s="90"/>
      <c r="G69" s="90"/>
      <c r="H69" s="90"/>
      <c r="I69" s="90"/>
      <c r="J69" s="90"/>
      <c r="K69" s="90"/>
    </row>
    <row r="70" spans="1:11" ht="12.75">
      <c r="A70" s="631"/>
      <c r="B70" s="223" t="s">
        <v>365</v>
      </c>
      <c r="C70" s="31">
        <f t="shared" si="0"/>
        <v>11023</v>
      </c>
      <c r="D70" s="196">
        <f t="shared" si="1"/>
        <v>11023</v>
      </c>
      <c r="E70" s="215"/>
      <c r="F70" s="90"/>
      <c r="G70" s="90"/>
      <c r="H70" s="90"/>
      <c r="I70" s="90"/>
      <c r="J70" s="90"/>
      <c r="K70" s="90"/>
    </row>
    <row r="71" spans="1:11" ht="12.75">
      <c r="A71" s="195" t="s">
        <v>81</v>
      </c>
      <c r="B71" s="349" t="s">
        <v>422</v>
      </c>
      <c r="C71" s="31">
        <f t="shared" si="0"/>
        <v>192783</v>
      </c>
      <c r="D71" s="196">
        <f t="shared" si="1"/>
        <v>200235</v>
      </c>
      <c r="E71" s="215"/>
      <c r="F71" s="90"/>
      <c r="G71" s="90"/>
      <c r="H71" s="90"/>
      <c r="I71" s="90"/>
      <c r="J71" s="90"/>
      <c r="K71" s="90"/>
    </row>
    <row r="72" spans="1:11" ht="12.75">
      <c r="A72" s="195" t="s">
        <v>83</v>
      </c>
      <c r="B72" s="349" t="s">
        <v>84</v>
      </c>
      <c r="C72" s="31">
        <f aca="true" t="shared" si="2" ref="C72:C80">C17+F17+I17+C44+F44+I44</f>
        <v>266056</v>
      </c>
      <c r="D72" s="196">
        <f t="shared" si="1"/>
        <v>269662</v>
      </c>
      <c r="E72" s="215"/>
      <c r="F72" s="90"/>
      <c r="G72" s="90"/>
      <c r="H72" s="90"/>
      <c r="I72" s="90"/>
      <c r="J72" s="90"/>
      <c r="K72" s="90"/>
    </row>
    <row r="73" spans="1:11" ht="12.75">
      <c r="A73" s="195" t="s">
        <v>85</v>
      </c>
      <c r="B73" s="349" t="s">
        <v>86</v>
      </c>
      <c r="C73" s="31">
        <f t="shared" si="2"/>
        <v>186084</v>
      </c>
      <c r="D73" s="196">
        <f t="shared" si="1"/>
        <v>182960</v>
      </c>
      <c r="E73" s="215"/>
      <c r="F73" s="90"/>
      <c r="G73" s="90"/>
      <c r="H73" s="90"/>
      <c r="I73" s="90"/>
      <c r="J73" s="90"/>
      <c r="K73" s="90"/>
    </row>
    <row r="74" spans="1:11" ht="12.75">
      <c r="A74" s="630" t="s">
        <v>87</v>
      </c>
      <c r="B74" s="349" t="s">
        <v>88</v>
      </c>
      <c r="C74" s="31">
        <f t="shared" si="2"/>
        <v>44062</v>
      </c>
      <c r="D74" s="196">
        <f t="shared" si="1"/>
        <v>54922</v>
      </c>
      <c r="E74" s="215"/>
      <c r="F74" s="90"/>
      <c r="G74" s="90"/>
      <c r="H74" s="90"/>
      <c r="I74" s="90"/>
      <c r="J74" s="90"/>
      <c r="K74" s="90"/>
    </row>
    <row r="75" spans="1:11" ht="12.75">
      <c r="A75" s="628"/>
      <c r="B75" s="349" t="s">
        <v>89</v>
      </c>
      <c r="C75" s="31">
        <f t="shared" si="2"/>
        <v>27316</v>
      </c>
      <c r="D75" s="196">
        <f t="shared" si="1"/>
        <v>39489</v>
      </c>
      <c r="E75" s="215"/>
      <c r="F75" s="90"/>
      <c r="G75" s="90"/>
      <c r="H75" s="90"/>
      <c r="I75" s="90"/>
      <c r="J75" s="90"/>
      <c r="K75" s="90"/>
    </row>
    <row r="76" spans="1:11" ht="12.75">
      <c r="A76" s="628"/>
      <c r="B76" s="349" t="s">
        <v>515</v>
      </c>
      <c r="C76" s="31">
        <f t="shared" si="2"/>
        <v>39171</v>
      </c>
      <c r="D76" s="196">
        <f t="shared" si="1"/>
        <v>39491</v>
      </c>
      <c r="E76" s="215"/>
      <c r="F76" s="90"/>
      <c r="G76" s="90"/>
      <c r="H76" s="90"/>
      <c r="I76" s="90"/>
      <c r="J76" s="90"/>
      <c r="K76" s="90"/>
    </row>
    <row r="77" spans="1:11" ht="16.5" customHeight="1">
      <c r="A77" s="629"/>
      <c r="B77" s="349" t="s">
        <v>91</v>
      </c>
      <c r="C77" s="31">
        <f t="shared" si="2"/>
        <v>16547</v>
      </c>
      <c r="D77" s="196">
        <f t="shared" si="1"/>
        <v>16547</v>
      </c>
      <c r="E77" s="215"/>
      <c r="F77" s="90"/>
      <c r="G77" s="90"/>
      <c r="H77" s="90"/>
      <c r="I77" s="90"/>
      <c r="J77" s="90"/>
      <c r="K77" s="90"/>
    </row>
    <row r="78" spans="1:11" ht="12.75">
      <c r="A78" s="195" t="s">
        <v>90</v>
      </c>
      <c r="B78" s="349" t="s">
        <v>93</v>
      </c>
      <c r="C78" s="31">
        <f t="shared" si="2"/>
        <v>285208</v>
      </c>
      <c r="D78" s="196">
        <f t="shared" si="1"/>
        <v>310421</v>
      </c>
      <c r="E78" s="215"/>
      <c r="F78" s="90"/>
      <c r="G78" s="90"/>
      <c r="H78" s="90"/>
      <c r="I78" s="90"/>
      <c r="J78" s="90"/>
      <c r="K78" s="90"/>
    </row>
    <row r="79" spans="1:12" s="17" customFormat="1" ht="12.75">
      <c r="A79" s="195">
        <v>10</v>
      </c>
      <c r="B79" s="349" t="s">
        <v>563</v>
      </c>
      <c r="C79" s="31">
        <f t="shared" si="2"/>
        <v>71757</v>
      </c>
      <c r="D79" s="196">
        <f t="shared" si="1"/>
        <v>80520</v>
      </c>
      <c r="E79" s="215"/>
      <c r="F79" s="90"/>
      <c r="G79" s="90"/>
      <c r="H79" s="90"/>
      <c r="I79" s="90"/>
      <c r="J79" s="90"/>
      <c r="K79" s="90"/>
      <c r="L79"/>
    </row>
    <row r="80" spans="1:12" ht="13.5" thickBot="1">
      <c r="A80" s="351" t="s">
        <v>94</v>
      </c>
      <c r="B80" s="350" t="s">
        <v>223</v>
      </c>
      <c r="C80" s="225">
        <f t="shared" si="2"/>
        <v>94545</v>
      </c>
      <c r="D80" s="226">
        <f t="shared" si="1"/>
        <v>94545</v>
      </c>
      <c r="E80" s="239"/>
      <c r="F80" s="90"/>
      <c r="G80" s="90"/>
      <c r="H80" s="90"/>
      <c r="I80" s="90"/>
      <c r="J80" s="90"/>
      <c r="K80" s="90"/>
      <c r="L80" s="17"/>
    </row>
    <row r="81" spans="1:11" ht="13.5" thickBot="1">
      <c r="A81" s="228"/>
      <c r="B81" s="229" t="s">
        <v>96</v>
      </c>
      <c r="C81" s="237">
        <f>SUM(C62:C80)</f>
        <v>3020212</v>
      </c>
      <c r="D81" s="237">
        <f>SUM(D62:D80)</f>
        <v>3141120</v>
      </c>
      <c r="E81" s="238"/>
      <c r="F81" s="90"/>
      <c r="G81" s="90"/>
      <c r="H81" s="90"/>
      <c r="I81" s="90"/>
      <c r="J81" s="90"/>
      <c r="K81" s="90"/>
    </row>
    <row r="82" spans="1:11" ht="12.75">
      <c r="A82" s="442" t="s">
        <v>95</v>
      </c>
      <c r="B82" s="240" t="s">
        <v>98</v>
      </c>
      <c r="C82" s="420">
        <f>C27+F27+I27+C54+F54+I54</f>
        <v>1618511</v>
      </c>
      <c r="D82" s="420">
        <f>D27+G27+J27+D54+G54+J54</f>
        <v>1688841</v>
      </c>
      <c r="E82" s="443"/>
      <c r="F82" s="90"/>
      <c r="G82" s="90"/>
      <c r="H82" s="90"/>
      <c r="I82" s="90"/>
      <c r="J82" s="90"/>
      <c r="K82" s="90"/>
    </row>
    <row r="83" spans="1:11" ht="13.5" thickBot="1">
      <c r="A83" s="446"/>
      <c r="B83" s="426" t="s">
        <v>99</v>
      </c>
      <c r="C83" s="427">
        <f>C81+C82</f>
        <v>4638723</v>
      </c>
      <c r="D83" s="427">
        <f>SUM(D81:D82)</f>
        <v>4829961</v>
      </c>
      <c r="E83" s="428"/>
      <c r="F83" s="90"/>
      <c r="G83" s="90"/>
      <c r="H83" s="90"/>
      <c r="I83" s="90"/>
      <c r="J83" s="90"/>
      <c r="K83" s="90"/>
    </row>
    <row r="84" spans="1:11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6.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5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3.5" thickBot="1">
      <c r="A92" s="90"/>
      <c r="B92" s="90" t="s">
        <v>41</v>
      </c>
      <c r="C92" s="90"/>
      <c r="D92" s="90"/>
      <c r="E92" s="90"/>
      <c r="F92" s="90"/>
      <c r="G92" s="90"/>
      <c r="H92" s="90"/>
      <c r="I92" s="90"/>
      <c r="J92" s="90" t="s">
        <v>526</v>
      </c>
      <c r="K92" s="90"/>
    </row>
    <row r="93" spans="1:11" ht="15.75" customHeight="1">
      <c r="A93" s="217"/>
      <c r="B93" s="218"/>
      <c r="C93" s="635" t="s">
        <v>104</v>
      </c>
      <c r="D93" s="636"/>
      <c r="E93" s="495"/>
      <c r="F93" s="635" t="s">
        <v>105</v>
      </c>
      <c r="G93" s="636"/>
      <c r="H93" s="495"/>
      <c r="I93" s="635" t="s">
        <v>106</v>
      </c>
      <c r="J93" s="636"/>
      <c r="K93" s="530"/>
    </row>
    <row r="94" spans="1:11" ht="25.5">
      <c r="A94" s="219" t="s">
        <v>73</v>
      </c>
      <c r="B94" s="220" t="s">
        <v>74</v>
      </c>
      <c r="C94" s="220" t="s">
        <v>555</v>
      </c>
      <c r="D94" s="220" t="s">
        <v>523</v>
      </c>
      <c r="E94" s="525"/>
      <c r="F94" s="220" t="s">
        <v>554</v>
      </c>
      <c r="G94" s="220" t="s">
        <v>523</v>
      </c>
      <c r="H94" s="525"/>
      <c r="I94" s="527" t="s">
        <v>554</v>
      </c>
      <c r="J94" s="527" t="s">
        <v>523</v>
      </c>
      <c r="K94" s="531"/>
    </row>
    <row r="95" spans="1:11" ht="12.75">
      <c r="A95" s="195" t="s">
        <v>5</v>
      </c>
      <c r="B95" s="349" t="s">
        <v>75</v>
      </c>
      <c r="C95" s="196">
        <v>127533</v>
      </c>
      <c r="D95" s="196">
        <v>128289</v>
      </c>
      <c r="E95" s="196"/>
      <c r="F95" s="31">
        <v>41395</v>
      </c>
      <c r="G95" s="31">
        <v>41862</v>
      </c>
      <c r="H95" s="31"/>
      <c r="I95" s="222">
        <v>67924</v>
      </c>
      <c r="J95" s="222">
        <v>67068</v>
      </c>
      <c r="K95" s="532"/>
    </row>
    <row r="96" spans="1:11" ht="12.75">
      <c r="A96" s="195" t="s">
        <v>9</v>
      </c>
      <c r="B96" s="349" t="s">
        <v>76</v>
      </c>
      <c r="C96" s="32">
        <v>306962</v>
      </c>
      <c r="D96" s="32">
        <v>306962</v>
      </c>
      <c r="E96" s="32"/>
      <c r="F96" s="31">
        <v>94263</v>
      </c>
      <c r="G96" s="31">
        <v>94263</v>
      </c>
      <c r="H96" s="31"/>
      <c r="I96" s="222">
        <v>193818</v>
      </c>
      <c r="J96" s="222">
        <v>194098</v>
      </c>
      <c r="K96" s="532"/>
    </row>
    <row r="97" spans="1:11" ht="12.75">
      <c r="A97" s="630" t="s">
        <v>77</v>
      </c>
      <c r="B97" s="349" t="s">
        <v>78</v>
      </c>
      <c r="C97" s="32">
        <v>204017</v>
      </c>
      <c r="D97" s="32">
        <v>212467</v>
      </c>
      <c r="E97" s="32"/>
      <c r="F97" s="31">
        <v>63549</v>
      </c>
      <c r="G97" s="31">
        <v>65982</v>
      </c>
      <c r="H97" s="31"/>
      <c r="I97" s="222">
        <v>28140</v>
      </c>
      <c r="J97" s="222">
        <v>35574</v>
      </c>
      <c r="K97" s="532"/>
    </row>
    <row r="98" spans="1:11" ht="12.75">
      <c r="A98" s="628"/>
      <c r="B98" s="349" t="s">
        <v>79</v>
      </c>
      <c r="C98" s="31">
        <v>38880</v>
      </c>
      <c r="D98" s="31">
        <v>38880</v>
      </c>
      <c r="E98" s="31"/>
      <c r="F98" s="31">
        <v>12159</v>
      </c>
      <c r="G98" s="31">
        <v>12159</v>
      </c>
      <c r="H98" s="31"/>
      <c r="I98" s="222">
        <v>5888</v>
      </c>
      <c r="J98" s="222">
        <v>5888</v>
      </c>
      <c r="K98" s="532"/>
    </row>
    <row r="99" spans="1:11" ht="12.75">
      <c r="A99" s="628"/>
      <c r="B99" s="223" t="s">
        <v>366</v>
      </c>
      <c r="C99" s="31">
        <v>26495</v>
      </c>
      <c r="D99" s="31">
        <v>26495</v>
      </c>
      <c r="E99" s="31"/>
      <c r="F99" s="31">
        <v>7892</v>
      </c>
      <c r="G99" s="31">
        <v>7892</v>
      </c>
      <c r="H99" s="31"/>
      <c r="I99" s="222">
        <v>5137</v>
      </c>
      <c r="J99" s="222">
        <v>5137</v>
      </c>
      <c r="K99" s="532"/>
    </row>
    <row r="100" spans="1:11" ht="12.75">
      <c r="A100" s="628"/>
      <c r="B100" s="349" t="s">
        <v>513</v>
      </c>
      <c r="C100" s="32">
        <v>128884</v>
      </c>
      <c r="D100" s="32">
        <v>128884</v>
      </c>
      <c r="E100" s="32"/>
      <c r="F100" s="31">
        <v>40521</v>
      </c>
      <c r="G100" s="31">
        <v>40521</v>
      </c>
      <c r="H100" s="31"/>
      <c r="I100" s="222">
        <v>19335</v>
      </c>
      <c r="J100" s="222">
        <v>22548</v>
      </c>
      <c r="K100" s="532"/>
    </row>
    <row r="101" spans="1:11" ht="12.75">
      <c r="A101" s="629"/>
      <c r="B101" s="349" t="s">
        <v>420</v>
      </c>
      <c r="C101" s="31">
        <v>40496</v>
      </c>
      <c r="D101" s="31">
        <v>43439</v>
      </c>
      <c r="E101" s="31"/>
      <c r="F101" s="31">
        <v>12594</v>
      </c>
      <c r="G101" s="31">
        <v>13447</v>
      </c>
      <c r="H101" s="31"/>
      <c r="I101" s="222">
        <v>15630</v>
      </c>
      <c r="J101" s="222">
        <v>16440</v>
      </c>
      <c r="K101" s="532"/>
    </row>
    <row r="102" spans="1:11" ht="12.75">
      <c r="A102" s="631" t="s">
        <v>80</v>
      </c>
      <c r="B102" s="349" t="s">
        <v>82</v>
      </c>
      <c r="C102" s="32">
        <v>149329</v>
      </c>
      <c r="D102" s="32">
        <v>149329</v>
      </c>
      <c r="E102" s="32"/>
      <c r="F102" s="31">
        <v>47028</v>
      </c>
      <c r="G102" s="31">
        <v>47028</v>
      </c>
      <c r="H102" s="31"/>
      <c r="I102" s="222">
        <v>47975</v>
      </c>
      <c r="J102" s="222">
        <v>51154</v>
      </c>
      <c r="K102" s="532"/>
    </row>
    <row r="103" spans="1:11" ht="12.75">
      <c r="A103" s="631"/>
      <c r="B103" s="223" t="s">
        <v>365</v>
      </c>
      <c r="C103" s="32">
        <v>7721</v>
      </c>
      <c r="D103" s="32">
        <v>8122</v>
      </c>
      <c r="E103" s="32"/>
      <c r="F103" s="31">
        <v>2454</v>
      </c>
      <c r="G103" s="31">
        <v>2583</v>
      </c>
      <c r="H103" s="31"/>
      <c r="I103" s="222">
        <v>848</v>
      </c>
      <c r="J103" s="222">
        <v>318</v>
      </c>
      <c r="K103" s="532"/>
    </row>
    <row r="104" spans="1:11" ht="12.75">
      <c r="A104" s="195" t="s">
        <v>81</v>
      </c>
      <c r="B104" s="349" t="s">
        <v>422</v>
      </c>
      <c r="C104" s="32">
        <v>108797</v>
      </c>
      <c r="D104" s="32">
        <v>109741</v>
      </c>
      <c r="E104" s="32"/>
      <c r="F104" s="31">
        <v>35101</v>
      </c>
      <c r="G104" s="31">
        <v>35372</v>
      </c>
      <c r="H104" s="31"/>
      <c r="I104" s="222">
        <v>26441</v>
      </c>
      <c r="J104" s="222">
        <v>28878</v>
      </c>
      <c r="K104" s="532"/>
    </row>
    <row r="105" spans="1:11" ht="12.75">
      <c r="A105" s="195" t="s">
        <v>83</v>
      </c>
      <c r="B105" s="349" t="s">
        <v>84</v>
      </c>
      <c r="C105" s="32">
        <v>136180</v>
      </c>
      <c r="D105" s="32">
        <v>136660</v>
      </c>
      <c r="E105" s="32"/>
      <c r="F105" s="31">
        <v>42151</v>
      </c>
      <c r="G105" s="31">
        <v>42151</v>
      </c>
      <c r="H105" s="31"/>
      <c r="I105" s="222">
        <v>86875</v>
      </c>
      <c r="J105" s="222">
        <v>88761</v>
      </c>
      <c r="K105" s="532"/>
    </row>
    <row r="106" spans="1:11" ht="12.75">
      <c r="A106" s="195" t="s">
        <v>85</v>
      </c>
      <c r="B106" s="349" t="s">
        <v>86</v>
      </c>
      <c r="C106" s="32">
        <v>66128</v>
      </c>
      <c r="D106" s="32">
        <v>64091</v>
      </c>
      <c r="E106" s="32"/>
      <c r="F106" s="31">
        <v>21435</v>
      </c>
      <c r="G106" s="31">
        <v>21248</v>
      </c>
      <c r="H106" s="31"/>
      <c r="I106" s="222">
        <v>90901</v>
      </c>
      <c r="J106" s="222">
        <v>91901</v>
      </c>
      <c r="K106" s="532"/>
    </row>
    <row r="107" spans="1:11" ht="18" customHeight="1">
      <c r="A107" s="630" t="s">
        <v>87</v>
      </c>
      <c r="B107" s="349" t="s">
        <v>88</v>
      </c>
      <c r="C107" s="32">
        <v>16812</v>
      </c>
      <c r="D107" s="32">
        <v>16812</v>
      </c>
      <c r="E107" s="32"/>
      <c r="F107" s="31">
        <v>5287</v>
      </c>
      <c r="G107" s="31">
        <v>5287</v>
      </c>
      <c r="H107" s="31"/>
      <c r="I107" s="222">
        <v>21117</v>
      </c>
      <c r="J107" s="222">
        <v>25619</v>
      </c>
      <c r="K107" s="532"/>
    </row>
    <row r="108" spans="1:11" ht="12.75">
      <c r="A108" s="628"/>
      <c r="B108" s="349" t="s">
        <v>89</v>
      </c>
      <c r="C108" s="31">
        <v>13503</v>
      </c>
      <c r="D108" s="31">
        <v>13503</v>
      </c>
      <c r="E108" s="31"/>
      <c r="F108" s="31">
        <v>4179</v>
      </c>
      <c r="G108" s="31">
        <v>4179</v>
      </c>
      <c r="H108" s="31"/>
      <c r="I108" s="222">
        <v>9442</v>
      </c>
      <c r="J108" s="222">
        <v>9946</v>
      </c>
      <c r="K108" s="532"/>
    </row>
    <row r="109" spans="1:11" ht="12.75">
      <c r="A109" s="628"/>
      <c r="B109" s="349" t="s">
        <v>515</v>
      </c>
      <c r="C109" s="32">
        <v>18261</v>
      </c>
      <c r="D109" s="32">
        <v>18261</v>
      </c>
      <c r="E109" s="32"/>
      <c r="F109" s="31">
        <v>5666</v>
      </c>
      <c r="G109" s="31">
        <v>5666</v>
      </c>
      <c r="H109" s="31"/>
      <c r="I109" s="222">
        <v>15244</v>
      </c>
      <c r="J109" s="222">
        <v>15564</v>
      </c>
      <c r="K109" s="532"/>
    </row>
    <row r="110" spans="1:11" ht="12.75">
      <c r="A110" s="629"/>
      <c r="B110" s="349" t="s">
        <v>91</v>
      </c>
      <c r="C110" s="31">
        <v>9412</v>
      </c>
      <c r="D110" s="31">
        <v>9412</v>
      </c>
      <c r="E110" s="31"/>
      <c r="F110" s="31">
        <v>2881</v>
      </c>
      <c r="G110" s="31">
        <v>2881</v>
      </c>
      <c r="H110" s="31"/>
      <c r="I110" s="222">
        <v>4254</v>
      </c>
      <c r="J110" s="222">
        <v>4254</v>
      </c>
      <c r="K110" s="532"/>
    </row>
    <row r="111" spans="1:11" ht="12.75">
      <c r="A111" s="195" t="s">
        <v>90</v>
      </c>
      <c r="B111" s="349" t="s">
        <v>93</v>
      </c>
      <c r="C111" s="32">
        <v>191551</v>
      </c>
      <c r="D111" s="32">
        <v>191644</v>
      </c>
      <c r="E111" s="32"/>
      <c r="F111" s="31">
        <v>57507</v>
      </c>
      <c r="G111" s="31">
        <v>57684</v>
      </c>
      <c r="H111" s="31"/>
      <c r="I111" s="222">
        <v>33692</v>
      </c>
      <c r="J111" s="222">
        <v>43335</v>
      </c>
      <c r="K111" s="532"/>
    </row>
    <row r="112" spans="1:11" ht="12.75">
      <c r="A112" s="195">
        <v>10</v>
      </c>
      <c r="B112" s="349" t="s">
        <v>563</v>
      </c>
      <c r="C112" s="32">
        <v>19934</v>
      </c>
      <c r="D112" s="32">
        <v>24304</v>
      </c>
      <c r="E112" s="32"/>
      <c r="F112" s="31">
        <v>5860</v>
      </c>
      <c r="G112" s="31">
        <v>6989</v>
      </c>
      <c r="H112" s="31"/>
      <c r="I112" s="222">
        <v>34643</v>
      </c>
      <c r="J112" s="222">
        <v>37907</v>
      </c>
      <c r="K112" s="532"/>
    </row>
    <row r="113" spans="1:11" ht="13.5" thickBot="1">
      <c r="A113" s="351" t="s">
        <v>94</v>
      </c>
      <c r="B113" s="435" t="s">
        <v>223</v>
      </c>
      <c r="C113" s="216">
        <v>4812</v>
      </c>
      <c r="D113" s="216">
        <v>5262</v>
      </c>
      <c r="E113" s="216"/>
      <c r="F113" s="436">
        <v>1161</v>
      </c>
      <c r="G113" s="436">
        <v>1311</v>
      </c>
      <c r="H113" s="436"/>
      <c r="I113" s="250">
        <v>4718</v>
      </c>
      <c r="J113" s="250">
        <v>4118</v>
      </c>
      <c r="K113" s="532"/>
    </row>
    <row r="114" spans="1:11" ht="13.5" thickBot="1">
      <c r="A114" s="228"/>
      <c r="B114" s="229" t="s">
        <v>96</v>
      </c>
      <c r="C114" s="237">
        <f>SUM(C95:C113)</f>
        <v>1615707</v>
      </c>
      <c r="D114" s="237">
        <f>SUM(D95:D113)</f>
        <v>1632557</v>
      </c>
      <c r="E114" s="237"/>
      <c r="F114" s="237">
        <f>SUM(F95:F113)</f>
        <v>503083</v>
      </c>
      <c r="G114" s="237">
        <f>SUM(G95:G113)</f>
        <v>508505</v>
      </c>
      <c r="H114" s="237"/>
      <c r="I114" s="237">
        <f>SUM(I95:I113)</f>
        <v>712022</v>
      </c>
      <c r="J114" s="237">
        <f>SUM(J95:J113)</f>
        <v>748508</v>
      </c>
      <c r="K114" s="533"/>
    </row>
    <row r="115" spans="1:11" ht="13.5" thickBot="1">
      <c r="A115" s="442" t="s">
        <v>95</v>
      </c>
      <c r="B115" s="232" t="s">
        <v>98</v>
      </c>
      <c r="C115" s="233">
        <v>742897</v>
      </c>
      <c r="D115" s="233">
        <v>757897</v>
      </c>
      <c r="E115" s="233"/>
      <c r="F115" s="234">
        <v>244793</v>
      </c>
      <c r="G115" s="234">
        <v>244793</v>
      </c>
      <c r="H115" s="234"/>
      <c r="I115" s="236">
        <v>600821</v>
      </c>
      <c r="J115" s="236">
        <v>626151</v>
      </c>
      <c r="K115" s="532"/>
    </row>
    <row r="116" spans="1:11" ht="13.5" thickBot="1">
      <c r="A116" s="228"/>
      <c r="B116" s="229" t="s">
        <v>99</v>
      </c>
      <c r="C116" s="230">
        <f>SUM(C114:C115)</f>
        <v>2358604</v>
      </c>
      <c r="D116" s="230">
        <f>SUM(D114:D115)</f>
        <v>2390454</v>
      </c>
      <c r="E116" s="230"/>
      <c r="F116" s="230">
        <f>SUM(F114:F115)</f>
        <v>747876</v>
      </c>
      <c r="G116" s="230">
        <f>SUM(G114:G115)</f>
        <v>753298</v>
      </c>
      <c r="H116" s="230"/>
      <c r="I116" s="230">
        <f>SUM(I114:I115)</f>
        <v>1312843</v>
      </c>
      <c r="J116" s="230">
        <f>SUM(J114:J115)</f>
        <v>1374659</v>
      </c>
      <c r="K116" s="534"/>
    </row>
    <row r="117" spans="1:11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13.5" thickBot="1">
      <c r="A119" s="90"/>
      <c r="B119" s="90" t="s">
        <v>41</v>
      </c>
      <c r="C119" s="90"/>
      <c r="D119" s="90"/>
      <c r="E119" s="90"/>
      <c r="F119" s="90"/>
      <c r="G119" s="90"/>
      <c r="H119" s="90"/>
      <c r="I119" s="90"/>
      <c r="J119" s="90" t="s">
        <v>380</v>
      </c>
      <c r="K119" s="90"/>
    </row>
    <row r="120" spans="1:11" ht="15.75" customHeight="1">
      <c r="A120" s="217"/>
      <c r="B120" s="218"/>
      <c r="C120" s="635" t="s">
        <v>107</v>
      </c>
      <c r="D120" s="636"/>
      <c r="E120" s="495"/>
      <c r="F120" s="635" t="s">
        <v>108</v>
      </c>
      <c r="G120" s="636"/>
      <c r="H120" s="495"/>
      <c r="I120" s="635" t="s">
        <v>109</v>
      </c>
      <c r="J120" s="636"/>
      <c r="K120" s="530"/>
    </row>
    <row r="121" spans="1:11" ht="25.5">
      <c r="A121" s="219" t="s">
        <v>73</v>
      </c>
      <c r="B121" s="220" t="s">
        <v>74</v>
      </c>
      <c r="C121" s="220" t="s">
        <v>554</v>
      </c>
      <c r="D121" s="220" t="s">
        <v>523</v>
      </c>
      <c r="E121" s="525"/>
      <c r="F121" s="220" t="s">
        <v>556</v>
      </c>
      <c r="G121" s="220" t="s">
        <v>421</v>
      </c>
      <c r="H121" s="525"/>
      <c r="I121" s="527" t="s">
        <v>554</v>
      </c>
      <c r="J121" s="527" t="s">
        <v>523</v>
      </c>
      <c r="K121" s="531"/>
    </row>
    <row r="122" spans="1:11" ht="12.75">
      <c r="A122" s="195" t="s">
        <v>5</v>
      </c>
      <c r="B122" s="349" t="s">
        <v>75</v>
      </c>
      <c r="C122" s="196">
        <v>1252</v>
      </c>
      <c r="D122" s="196">
        <v>1252</v>
      </c>
      <c r="E122" s="196"/>
      <c r="F122" s="31"/>
      <c r="G122" s="31"/>
      <c r="H122" s="31"/>
      <c r="I122" s="222">
        <v>9080</v>
      </c>
      <c r="J122" s="222">
        <v>9080</v>
      </c>
      <c r="K122" s="532"/>
    </row>
    <row r="123" spans="1:11" ht="12.75">
      <c r="A123" s="195" t="s">
        <v>9</v>
      </c>
      <c r="B123" s="349" t="s">
        <v>76</v>
      </c>
      <c r="C123" s="32">
        <v>4000</v>
      </c>
      <c r="D123" s="32">
        <v>4000</v>
      </c>
      <c r="E123" s="32"/>
      <c r="F123" s="31"/>
      <c r="G123" s="31"/>
      <c r="H123" s="31"/>
      <c r="I123" s="222">
        <v>27207</v>
      </c>
      <c r="J123" s="222">
        <v>46707</v>
      </c>
      <c r="K123" s="532"/>
    </row>
    <row r="124" spans="1:11" ht="12.75">
      <c r="A124" s="630" t="s">
        <v>77</v>
      </c>
      <c r="B124" s="349" t="s">
        <v>78</v>
      </c>
      <c r="C124" s="32">
        <v>4850</v>
      </c>
      <c r="D124" s="32">
        <v>5000</v>
      </c>
      <c r="E124" s="32"/>
      <c r="F124" s="31"/>
      <c r="G124" s="31"/>
      <c r="H124" s="31"/>
      <c r="I124" s="222"/>
      <c r="J124" s="222"/>
      <c r="K124" s="532"/>
    </row>
    <row r="125" spans="1:11" ht="12.75">
      <c r="A125" s="628"/>
      <c r="B125" s="349" t="s">
        <v>79</v>
      </c>
      <c r="C125" s="31"/>
      <c r="D125" s="31"/>
      <c r="E125" s="31"/>
      <c r="F125" s="31"/>
      <c r="G125" s="31"/>
      <c r="H125" s="31"/>
      <c r="I125" s="222">
        <v>2040</v>
      </c>
      <c r="J125" s="222">
        <v>3719</v>
      </c>
      <c r="K125" s="532"/>
    </row>
    <row r="126" spans="1:11" ht="12.75">
      <c r="A126" s="628"/>
      <c r="B126" s="223" t="s">
        <v>366</v>
      </c>
      <c r="C126" s="31">
        <v>760</v>
      </c>
      <c r="D126" s="31">
        <v>760</v>
      </c>
      <c r="E126" s="31"/>
      <c r="F126" s="31"/>
      <c r="G126" s="31"/>
      <c r="H126" s="31"/>
      <c r="I126" s="222"/>
      <c r="J126" s="222"/>
      <c r="K126" s="532"/>
    </row>
    <row r="127" spans="1:11" ht="12.75">
      <c r="A127" s="628"/>
      <c r="B127" s="349" t="s">
        <v>513</v>
      </c>
      <c r="C127" s="32">
        <v>2427</v>
      </c>
      <c r="D127" s="32">
        <v>2427</v>
      </c>
      <c r="E127" s="32"/>
      <c r="F127" s="31"/>
      <c r="G127" s="31">
        <v>960</v>
      </c>
      <c r="H127" s="31"/>
      <c r="I127" s="222"/>
      <c r="J127" s="222"/>
      <c r="K127" s="532"/>
    </row>
    <row r="128" spans="1:11" ht="12.75">
      <c r="A128" s="629"/>
      <c r="B128" s="349" t="s">
        <v>420</v>
      </c>
      <c r="C128" s="31"/>
      <c r="D128" s="31"/>
      <c r="E128" s="31"/>
      <c r="F128" s="31"/>
      <c r="G128" s="31"/>
      <c r="H128" s="31"/>
      <c r="I128" s="222"/>
      <c r="J128" s="222"/>
      <c r="K128" s="532"/>
    </row>
    <row r="129" spans="1:11" ht="12.75">
      <c r="A129" s="631" t="s">
        <v>80</v>
      </c>
      <c r="B129" s="349" t="s">
        <v>82</v>
      </c>
      <c r="C129" s="32"/>
      <c r="D129" s="32"/>
      <c r="E129" s="32"/>
      <c r="F129" s="31"/>
      <c r="G129" s="31">
        <v>15</v>
      </c>
      <c r="H129" s="31"/>
      <c r="I129" s="222">
        <v>1000</v>
      </c>
      <c r="J129" s="222">
        <v>564</v>
      </c>
      <c r="K129" s="532"/>
    </row>
    <row r="130" spans="1:11" ht="12.75">
      <c r="A130" s="631"/>
      <c r="B130" s="223" t="s">
        <v>365</v>
      </c>
      <c r="C130" s="32"/>
      <c r="D130" s="32"/>
      <c r="E130" s="32"/>
      <c r="F130" s="31"/>
      <c r="G130" s="31"/>
      <c r="H130" s="31"/>
      <c r="I130" s="222"/>
      <c r="J130" s="222"/>
      <c r="K130" s="532"/>
    </row>
    <row r="131" spans="1:11" ht="12.75">
      <c r="A131" s="195" t="s">
        <v>81</v>
      </c>
      <c r="B131" s="349" t="s">
        <v>422</v>
      </c>
      <c r="C131" s="32">
        <v>500</v>
      </c>
      <c r="D131" s="32">
        <v>500</v>
      </c>
      <c r="E131" s="32"/>
      <c r="F131" s="31"/>
      <c r="G131" s="31"/>
      <c r="H131" s="31"/>
      <c r="I131" s="222">
        <v>20744</v>
      </c>
      <c r="J131" s="222">
        <v>20744</v>
      </c>
      <c r="K131" s="532"/>
    </row>
    <row r="132" spans="1:11" ht="12.75">
      <c r="A132" s="195" t="s">
        <v>83</v>
      </c>
      <c r="B132" s="349" t="s">
        <v>84</v>
      </c>
      <c r="C132" s="32">
        <v>350</v>
      </c>
      <c r="D132" s="32">
        <v>1590</v>
      </c>
      <c r="E132" s="32"/>
      <c r="F132" s="31"/>
      <c r="G132" s="31"/>
      <c r="H132" s="31"/>
      <c r="I132" s="222"/>
      <c r="J132" s="222"/>
      <c r="K132" s="532"/>
    </row>
    <row r="133" spans="1:11" ht="15" customHeight="1">
      <c r="A133" s="195" t="s">
        <v>85</v>
      </c>
      <c r="B133" s="349" t="s">
        <v>86</v>
      </c>
      <c r="C133" s="32"/>
      <c r="D133" s="32"/>
      <c r="E133" s="32"/>
      <c r="F133" s="31"/>
      <c r="G133" s="31"/>
      <c r="H133" s="31"/>
      <c r="I133" s="222">
        <v>7620</v>
      </c>
      <c r="J133" s="222">
        <v>5220</v>
      </c>
      <c r="K133" s="532"/>
    </row>
    <row r="134" spans="1:11" ht="12.75">
      <c r="A134" s="630" t="s">
        <v>87</v>
      </c>
      <c r="B134" s="349" t="s">
        <v>88</v>
      </c>
      <c r="C134" s="32"/>
      <c r="D134" s="32"/>
      <c r="E134" s="32"/>
      <c r="F134" s="31"/>
      <c r="G134" s="31">
        <v>6026</v>
      </c>
      <c r="H134" s="31"/>
      <c r="I134" s="222">
        <v>846</v>
      </c>
      <c r="J134" s="222">
        <v>1178</v>
      </c>
      <c r="K134" s="532"/>
    </row>
    <row r="135" spans="1:11" ht="12.75">
      <c r="A135" s="628"/>
      <c r="B135" s="349" t="s">
        <v>89</v>
      </c>
      <c r="C135" s="31"/>
      <c r="D135" s="31"/>
      <c r="E135" s="31"/>
      <c r="F135" s="31"/>
      <c r="G135" s="31"/>
      <c r="H135" s="31"/>
      <c r="I135" s="222">
        <v>192</v>
      </c>
      <c r="J135" s="222">
        <v>11861</v>
      </c>
      <c r="K135" s="532"/>
    </row>
    <row r="136" spans="1:11" ht="12.75">
      <c r="A136" s="628"/>
      <c r="B136" s="349" t="s">
        <v>515</v>
      </c>
      <c r="C136" s="32"/>
      <c r="D136" s="32"/>
      <c r="E136" s="32"/>
      <c r="F136" s="31"/>
      <c r="G136" s="31"/>
      <c r="H136" s="31"/>
      <c r="I136" s="222"/>
      <c r="J136" s="222"/>
      <c r="K136" s="532"/>
    </row>
    <row r="137" spans="1:11" ht="12.75">
      <c r="A137" s="629"/>
      <c r="B137" s="349" t="s">
        <v>91</v>
      </c>
      <c r="C137" s="31"/>
      <c r="D137" s="31"/>
      <c r="E137" s="31"/>
      <c r="F137" s="31"/>
      <c r="G137" s="31"/>
      <c r="H137" s="31"/>
      <c r="I137" s="222"/>
      <c r="J137" s="222"/>
      <c r="K137" s="532"/>
    </row>
    <row r="138" spans="1:11" ht="12.75">
      <c r="A138" s="195" t="s">
        <v>90</v>
      </c>
      <c r="B138" s="349" t="s">
        <v>93</v>
      </c>
      <c r="C138" s="32"/>
      <c r="D138" s="32"/>
      <c r="E138" s="32"/>
      <c r="F138" s="31">
        <v>260</v>
      </c>
      <c r="G138" s="31">
        <v>260</v>
      </c>
      <c r="H138" s="31"/>
      <c r="I138" s="222">
        <v>2198</v>
      </c>
      <c r="J138" s="222">
        <v>17498</v>
      </c>
      <c r="K138" s="532"/>
    </row>
    <row r="139" spans="1:11" ht="12.75">
      <c r="A139" s="195">
        <v>10</v>
      </c>
      <c r="B139" s="349" t="s">
        <v>563</v>
      </c>
      <c r="C139" s="32"/>
      <c r="D139" s="32"/>
      <c r="E139" s="32"/>
      <c r="F139" s="31"/>
      <c r="G139" s="31"/>
      <c r="H139" s="31"/>
      <c r="I139" s="222">
        <v>11320</v>
      </c>
      <c r="J139" s="222">
        <v>11320</v>
      </c>
      <c r="K139" s="532"/>
    </row>
    <row r="140" spans="1:11" ht="13.5" thickBot="1">
      <c r="A140" s="351" t="s">
        <v>94</v>
      </c>
      <c r="B140" s="435" t="s">
        <v>223</v>
      </c>
      <c r="C140" s="216"/>
      <c r="D140" s="216"/>
      <c r="E140" s="216"/>
      <c r="F140" s="436"/>
      <c r="G140" s="564"/>
      <c r="H140" s="436"/>
      <c r="I140" s="250">
        <v>83854</v>
      </c>
      <c r="J140" s="250">
        <v>83854</v>
      </c>
      <c r="K140" s="532"/>
    </row>
    <row r="141" spans="1:11" ht="13.5" thickBot="1">
      <c r="A141" s="228"/>
      <c r="B141" s="229" t="s">
        <v>96</v>
      </c>
      <c r="C141" s="237">
        <f>SUM(C122:C140)</f>
        <v>14139</v>
      </c>
      <c r="D141" s="237">
        <f>SUM(D122:D140)</f>
        <v>15529</v>
      </c>
      <c r="E141" s="237"/>
      <c r="F141" s="237">
        <f>SUM(F122:F140)</f>
        <v>260</v>
      </c>
      <c r="G141" s="237">
        <f>SUM(G122:G140)</f>
        <v>7261</v>
      </c>
      <c r="H141" s="237"/>
      <c r="I141" s="237">
        <f>SUM(I122:I140)</f>
        <v>166101</v>
      </c>
      <c r="J141" s="237">
        <f>SUM(J122:J140)</f>
        <v>211745</v>
      </c>
      <c r="K141" s="533"/>
    </row>
    <row r="142" spans="1:11" ht="13.5" thickBot="1">
      <c r="A142" s="442" t="s">
        <v>95</v>
      </c>
      <c r="B142" s="232" t="s">
        <v>98</v>
      </c>
      <c r="C142" s="233"/>
      <c r="D142" s="233"/>
      <c r="E142" s="233"/>
      <c r="F142" s="234"/>
      <c r="G142" s="234"/>
      <c r="H142" s="234"/>
      <c r="I142" s="236">
        <v>20000</v>
      </c>
      <c r="J142" s="236">
        <v>50000</v>
      </c>
      <c r="K142" s="532"/>
    </row>
    <row r="143" spans="1:11" ht="13.5" thickBot="1">
      <c r="A143" s="228"/>
      <c r="B143" s="229" t="s">
        <v>99</v>
      </c>
      <c r="C143" s="230">
        <f>SUM(C141:C142)</f>
        <v>14139</v>
      </c>
      <c r="D143" s="230">
        <f>SUM(D141:D142)</f>
        <v>15529</v>
      </c>
      <c r="E143" s="230"/>
      <c r="F143" s="230">
        <f>SUM(F141:F142)</f>
        <v>260</v>
      </c>
      <c r="G143" s="230">
        <f>SUM(G141:G142)</f>
        <v>7261</v>
      </c>
      <c r="H143" s="230"/>
      <c r="I143" s="230">
        <f>SUM(I141:I142)</f>
        <v>186101</v>
      </c>
      <c r="J143" s="230">
        <f>SUM(J141:J142)</f>
        <v>261745</v>
      </c>
      <c r="K143" s="534"/>
    </row>
    <row r="144" spans="1:11" ht="16.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12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11" ht="12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12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1" ht="12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1:11" ht="13.5" thickBo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1:11" ht="12.75">
      <c r="A154" s="437"/>
      <c r="B154" s="438" t="s">
        <v>41</v>
      </c>
      <c r="C154" s="438"/>
      <c r="D154" s="438"/>
      <c r="E154" s="438"/>
      <c r="F154" s="438"/>
      <c r="G154" s="438"/>
      <c r="H154" s="438"/>
      <c r="I154" s="438"/>
      <c r="J154" s="535" t="s">
        <v>380</v>
      </c>
      <c r="K154" s="537"/>
    </row>
    <row r="155" spans="1:11" ht="15.75" customHeight="1">
      <c r="A155" s="439"/>
      <c r="B155" s="425"/>
      <c r="C155" s="633" t="s">
        <v>110</v>
      </c>
      <c r="D155" s="634"/>
      <c r="E155" s="526"/>
      <c r="F155" s="633" t="s">
        <v>111</v>
      </c>
      <c r="G155" s="634"/>
      <c r="H155" s="526"/>
      <c r="I155" s="633" t="s">
        <v>112</v>
      </c>
      <c r="J155" s="634"/>
      <c r="K155" s="530"/>
    </row>
    <row r="156" spans="1:11" ht="25.5">
      <c r="A156" s="219" t="s">
        <v>73</v>
      </c>
      <c r="B156" s="220" t="s">
        <v>74</v>
      </c>
      <c r="C156" s="220" t="s">
        <v>557</v>
      </c>
      <c r="D156" s="220" t="s">
        <v>523</v>
      </c>
      <c r="E156" s="525"/>
      <c r="F156" s="220" t="s">
        <v>554</v>
      </c>
      <c r="G156" s="220" t="s">
        <v>523</v>
      </c>
      <c r="H156" s="525"/>
      <c r="I156" s="527" t="s">
        <v>556</v>
      </c>
      <c r="J156" s="527" t="s">
        <v>421</v>
      </c>
      <c r="K156" s="531"/>
    </row>
    <row r="157" spans="1:11" ht="12.75">
      <c r="A157" s="195" t="s">
        <v>5</v>
      </c>
      <c r="B157" s="349" t="s">
        <v>75</v>
      </c>
      <c r="C157" s="196">
        <v>7200</v>
      </c>
      <c r="D157" s="196">
        <v>8800</v>
      </c>
      <c r="E157" s="196"/>
      <c r="F157" s="31">
        <v>0</v>
      </c>
      <c r="G157" s="196">
        <v>0</v>
      </c>
      <c r="H157" s="31">
        <v>0</v>
      </c>
      <c r="I157" s="196">
        <f aca="true" t="shared" si="3" ref="I157:I175">F157+C157+I122+F122+C122+I95+F95+C95</f>
        <v>254384</v>
      </c>
      <c r="J157" s="512">
        <f aca="true" t="shared" si="4" ref="J157:J175">G157+D157+J122+G122+D122+J95+G95+D95</f>
        <v>256351</v>
      </c>
      <c r="K157" s="532"/>
    </row>
    <row r="158" spans="1:11" ht="12.75">
      <c r="A158" s="195" t="s">
        <v>9</v>
      </c>
      <c r="B158" s="349" t="s">
        <v>76</v>
      </c>
      <c r="C158" s="32"/>
      <c r="D158" s="32"/>
      <c r="E158" s="32"/>
      <c r="F158" s="31">
        <v>0</v>
      </c>
      <c r="G158" s="196">
        <v>0</v>
      </c>
      <c r="H158" s="31">
        <v>0</v>
      </c>
      <c r="I158" s="196">
        <f t="shared" si="3"/>
        <v>626250</v>
      </c>
      <c r="J158" s="512">
        <f t="shared" si="4"/>
        <v>646030</v>
      </c>
      <c r="K158" s="532"/>
    </row>
    <row r="159" spans="1:11" ht="12.75">
      <c r="A159" s="630" t="s">
        <v>77</v>
      </c>
      <c r="B159" s="349" t="s">
        <v>78</v>
      </c>
      <c r="C159" s="32"/>
      <c r="D159" s="32"/>
      <c r="E159" s="32"/>
      <c r="F159" s="31">
        <v>0</v>
      </c>
      <c r="G159" s="196">
        <v>0</v>
      </c>
      <c r="H159" s="31">
        <v>0</v>
      </c>
      <c r="I159" s="196">
        <f t="shared" si="3"/>
        <v>300556</v>
      </c>
      <c r="J159" s="512">
        <f t="shared" si="4"/>
        <v>319023</v>
      </c>
      <c r="K159" s="532"/>
    </row>
    <row r="160" spans="1:11" ht="12.75">
      <c r="A160" s="628"/>
      <c r="B160" s="349" t="s">
        <v>79</v>
      </c>
      <c r="C160" s="31"/>
      <c r="D160" s="31"/>
      <c r="E160" s="31"/>
      <c r="F160" s="31">
        <v>0</v>
      </c>
      <c r="G160" s="196">
        <v>0</v>
      </c>
      <c r="H160" s="31">
        <v>0</v>
      </c>
      <c r="I160" s="196">
        <f t="shared" si="3"/>
        <v>58967</v>
      </c>
      <c r="J160" s="512">
        <f t="shared" si="4"/>
        <v>60646</v>
      </c>
      <c r="K160" s="532"/>
    </row>
    <row r="161" spans="1:11" ht="12.75">
      <c r="A161" s="628"/>
      <c r="B161" s="223" t="s">
        <v>366</v>
      </c>
      <c r="C161" s="31"/>
      <c r="D161" s="31"/>
      <c r="E161" s="31"/>
      <c r="F161" s="31">
        <v>0</v>
      </c>
      <c r="G161" s="196">
        <v>0</v>
      </c>
      <c r="H161" s="31">
        <v>0</v>
      </c>
      <c r="I161" s="196">
        <f t="shared" si="3"/>
        <v>40284</v>
      </c>
      <c r="J161" s="512">
        <f t="shared" si="4"/>
        <v>40284</v>
      </c>
      <c r="K161" s="532"/>
    </row>
    <row r="162" spans="1:11" ht="12.75">
      <c r="A162" s="628"/>
      <c r="B162" s="349" t="s">
        <v>513</v>
      </c>
      <c r="C162" s="32"/>
      <c r="D162" s="32">
        <v>2215</v>
      </c>
      <c r="E162" s="32"/>
      <c r="F162" s="31">
        <v>0</v>
      </c>
      <c r="G162" s="196">
        <v>0</v>
      </c>
      <c r="H162" s="31">
        <v>0</v>
      </c>
      <c r="I162" s="196">
        <f t="shared" si="3"/>
        <v>191167</v>
      </c>
      <c r="J162" s="512">
        <f t="shared" si="4"/>
        <v>197555</v>
      </c>
      <c r="K162" s="532"/>
    </row>
    <row r="163" spans="1:11" ht="12.75">
      <c r="A163" s="629"/>
      <c r="B163" s="349" t="s">
        <v>420</v>
      </c>
      <c r="C163" s="31"/>
      <c r="D163" s="31"/>
      <c r="E163" s="31"/>
      <c r="F163" s="31">
        <v>0</v>
      </c>
      <c r="G163" s="196">
        <v>0</v>
      </c>
      <c r="H163" s="31">
        <v>0</v>
      </c>
      <c r="I163" s="196">
        <f t="shared" si="3"/>
        <v>68720</v>
      </c>
      <c r="J163" s="512">
        <f t="shared" si="4"/>
        <v>73326</v>
      </c>
      <c r="K163" s="532"/>
    </row>
    <row r="164" spans="1:11" ht="12.75">
      <c r="A164" s="631" t="s">
        <v>80</v>
      </c>
      <c r="B164" s="349" t="s">
        <v>82</v>
      </c>
      <c r="C164" s="32"/>
      <c r="D164" s="32"/>
      <c r="E164" s="32"/>
      <c r="F164" s="31">
        <v>0</v>
      </c>
      <c r="G164" s="196">
        <v>0</v>
      </c>
      <c r="H164" s="31">
        <v>0</v>
      </c>
      <c r="I164" s="196">
        <f t="shared" si="3"/>
        <v>245332</v>
      </c>
      <c r="J164" s="512">
        <f t="shared" si="4"/>
        <v>248090</v>
      </c>
      <c r="K164" s="532"/>
    </row>
    <row r="165" spans="1:11" ht="12.75">
      <c r="A165" s="631"/>
      <c r="B165" s="223" t="s">
        <v>365</v>
      </c>
      <c r="C165" s="32"/>
      <c r="D165" s="32"/>
      <c r="E165" s="32"/>
      <c r="F165" s="31">
        <v>0</v>
      </c>
      <c r="G165" s="196">
        <v>0</v>
      </c>
      <c r="H165" s="31">
        <v>0</v>
      </c>
      <c r="I165" s="196">
        <f t="shared" si="3"/>
        <v>11023</v>
      </c>
      <c r="J165" s="512">
        <f t="shared" si="4"/>
        <v>11023</v>
      </c>
      <c r="K165" s="532"/>
    </row>
    <row r="166" spans="1:11" ht="12.75">
      <c r="A166" s="195" t="s">
        <v>81</v>
      </c>
      <c r="B166" s="349" t="s">
        <v>547</v>
      </c>
      <c r="C166" s="32">
        <v>1200</v>
      </c>
      <c r="D166" s="32">
        <v>5000</v>
      </c>
      <c r="E166" s="32"/>
      <c r="F166" s="31"/>
      <c r="G166" s="196"/>
      <c r="H166" s="31"/>
      <c r="I166" s="196">
        <f t="shared" si="3"/>
        <v>192783</v>
      </c>
      <c r="J166" s="512">
        <f t="shared" si="4"/>
        <v>200235</v>
      </c>
      <c r="K166" s="532"/>
    </row>
    <row r="167" spans="1:11" ht="16.5" customHeight="1">
      <c r="A167" s="195" t="s">
        <v>83</v>
      </c>
      <c r="B167" s="349" t="s">
        <v>84</v>
      </c>
      <c r="C167" s="32">
        <v>500</v>
      </c>
      <c r="D167" s="32">
        <v>500</v>
      </c>
      <c r="E167" s="32"/>
      <c r="F167" s="31">
        <v>0</v>
      </c>
      <c r="G167" s="196">
        <v>0</v>
      </c>
      <c r="H167" s="31">
        <v>0</v>
      </c>
      <c r="I167" s="196">
        <f t="shared" si="3"/>
        <v>266056</v>
      </c>
      <c r="J167" s="512">
        <f t="shared" si="4"/>
        <v>269662</v>
      </c>
      <c r="K167" s="532"/>
    </row>
    <row r="168" spans="1:11" ht="12.75">
      <c r="A168" s="195" t="s">
        <v>85</v>
      </c>
      <c r="B168" s="349" t="s">
        <v>86</v>
      </c>
      <c r="C168" s="32"/>
      <c r="D168" s="32">
        <v>500</v>
      </c>
      <c r="E168" s="32"/>
      <c r="F168" s="31">
        <v>0</v>
      </c>
      <c r="G168" s="196">
        <v>0</v>
      </c>
      <c r="H168" s="31">
        <v>0</v>
      </c>
      <c r="I168" s="196">
        <f t="shared" si="3"/>
        <v>186084</v>
      </c>
      <c r="J168" s="512">
        <f t="shared" si="4"/>
        <v>182960</v>
      </c>
      <c r="K168" s="532"/>
    </row>
    <row r="169" spans="1:11" ht="12.75">
      <c r="A169" s="630" t="s">
        <v>87</v>
      </c>
      <c r="B169" s="349" t="s">
        <v>88</v>
      </c>
      <c r="C169" s="32"/>
      <c r="D169" s="32"/>
      <c r="E169" s="32"/>
      <c r="F169" s="31">
        <v>0</v>
      </c>
      <c r="G169" s="196">
        <v>0</v>
      </c>
      <c r="H169" s="31">
        <v>0</v>
      </c>
      <c r="I169" s="196">
        <f t="shared" si="3"/>
        <v>44062</v>
      </c>
      <c r="J169" s="512">
        <f t="shared" si="4"/>
        <v>54922</v>
      </c>
      <c r="K169" s="532"/>
    </row>
    <row r="170" spans="1:11" ht="12.75">
      <c r="A170" s="628"/>
      <c r="B170" s="349" t="s">
        <v>89</v>
      </c>
      <c r="C170" s="31"/>
      <c r="D170" s="31"/>
      <c r="E170" s="31"/>
      <c r="F170" s="31">
        <v>0</v>
      </c>
      <c r="G170" s="196">
        <v>0</v>
      </c>
      <c r="H170" s="31">
        <v>0</v>
      </c>
      <c r="I170" s="196">
        <f t="shared" si="3"/>
        <v>27316</v>
      </c>
      <c r="J170" s="512">
        <f t="shared" si="4"/>
        <v>39489</v>
      </c>
      <c r="K170" s="532"/>
    </row>
    <row r="171" spans="1:11" ht="12.75">
      <c r="A171" s="628"/>
      <c r="B171" s="349" t="s">
        <v>515</v>
      </c>
      <c r="C171" s="32"/>
      <c r="D171" s="32"/>
      <c r="E171" s="32"/>
      <c r="F171" s="31">
        <v>0</v>
      </c>
      <c r="G171" s="196">
        <v>0</v>
      </c>
      <c r="H171" s="31">
        <v>0</v>
      </c>
      <c r="I171" s="196">
        <f t="shared" si="3"/>
        <v>39171</v>
      </c>
      <c r="J171" s="512">
        <f t="shared" si="4"/>
        <v>39491</v>
      </c>
      <c r="K171" s="532"/>
    </row>
    <row r="172" spans="1:11" ht="12.75">
      <c r="A172" s="629"/>
      <c r="B172" s="349" t="s">
        <v>91</v>
      </c>
      <c r="C172" s="31"/>
      <c r="D172" s="31"/>
      <c r="E172" s="31"/>
      <c r="F172" s="31">
        <v>0</v>
      </c>
      <c r="G172" s="196">
        <v>0</v>
      </c>
      <c r="H172" s="31">
        <v>0</v>
      </c>
      <c r="I172" s="196">
        <f t="shared" si="3"/>
        <v>16547</v>
      </c>
      <c r="J172" s="512">
        <f t="shared" si="4"/>
        <v>16547</v>
      </c>
      <c r="K172" s="532"/>
    </row>
    <row r="173" spans="1:11" ht="12.75">
      <c r="A173" s="195" t="s">
        <v>90</v>
      </c>
      <c r="B173" s="349" t="s">
        <v>93</v>
      </c>
      <c r="C173" s="32"/>
      <c r="D173" s="32"/>
      <c r="E173" s="32"/>
      <c r="F173" s="31">
        <v>0</v>
      </c>
      <c r="G173" s="196">
        <v>0</v>
      </c>
      <c r="H173" s="31">
        <v>0</v>
      </c>
      <c r="I173" s="196">
        <f t="shared" si="3"/>
        <v>285208</v>
      </c>
      <c r="J173" s="512">
        <f t="shared" si="4"/>
        <v>310421</v>
      </c>
      <c r="K173" s="532"/>
    </row>
    <row r="174" spans="1:11" ht="12.75">
      <c r="A174" s="195">
        <v>10</v>
      </c>
      <c r="B174" s="349" t="s">
        <v>563</v>
      </c>
      <c r="C174" s="32"/>
      <c r="D174" s="32"/>
      <c r="E174" s="32"/>
      <c r="F174" s="31">
        <v>0</v>
      </c>
      <c r="G174" s="196">
        <v>0</v>
      </c>
      <c r="H174" s="31">
        <v>0</v>
      </c>
      <c r="I174" s="196">
        <f t="shared" si="3"/>
        <v>71757</v>
      </c>
      <c r="J174" s="512">
        <f t="shared" si="4"/>
        <v>80520</v>
      </c>
      <c r="K174" s="532"/>
    </row>
    <row r="175" spans="1:11" ht="13.5" thickBot="1">
      <c r="A175" s="351" t="s">
        <v>94</v>
      </c>
      <c r="B175" s="350" t="s">
        <v>223</v>
      </c>
      <c r="C175" s="224"/>
      <c r="D175" s="224"/>
      <c r="E175" s="224"/>
      <c r="F175" s="225">
        <v>0</v>
      </c>
      <c r="G175" s="226">
        <v>0</v>
      </c>
      <c r="H175" s="225">
        <v>0</v>
      </c>
      <c r="I175" s="226">
        <f t="shared" si="3"/>
        <v>94545</v>
      </c>
      <c r="J175" s="528">
        <f t="shared" si="4"/>
        <v>94545</v>
      </c>
      <c r="K175" s="532"/>
    </row>
    <row r="176" spans="1:11" ht="13.5" thickBot="1">
      <c r="A176" s="228"/>
      <c r="B176" s="229" t="s">
        <v>96</v>
      </c>
      <c r="C176" s="237">
        <f aca="true" t="shared" si="5" ref="C176:J176">SUM(C157:C175)</f>
        <v>8900</v>
      </c>
      <c r="D176" s="237">
        <f t="shared" si="5"/>
        <v>17015</v>
      </c>
      <c r="E176" s="237"/>
      <c r="F176" s="237">
        <f t="shared" si="5"/>
        <v>0</v>
      </c>
      <c r="G176" s="237">
        <f t="shared" si="5"/>
        <v>0</v>
      </c>
      <c r="H176" s="237">
        <f t="shared" si="5"/>
        <v>0</v>
      </c>
      <c r="I176" s="237">
        <f t="shared" si="5"/>
        <v>3020212</v>
      </c>
      <c r="J176" s="529">
        <f t="shared" si="5"/>
        <v>3141120</v>
      </c>
      <c r="K176" s="533"/>
    </row>
    <row r="177" spans="1:11" ht="13.5" thickBot="1">
      <c r="A177" s="442" t="s">
        <v>95</v>
      </c>
      <c r="B177" s="232" t="s">
        <v>98</v>
      </c>
      <c r="C177" s="233">
        <v>10000</v>
      </c>
      <c r="D177" s="233">
        <v>10000</v>
      </c>
      <c r="E177" s="233"/>
      <c r="F177" s="234">
        <v>0</v>
      </c>
      <c r="G177" s="234">
        <v>0</v>
      </c>
      <c r="H177" s="234">
        <v>0</v>
      </c>
      <c r="I177" s="235">
        <f>F177+C177+I142+F142+C142+I115+F115+C115</f>
        <v>1618511</v>
      </c>
      <c r="J177" s="235">
        <f>G177+D177+J142+G142+D142+J115+G115+D115</f>
        <v>1688841</v>
      </c>
      <c r="K177" s="532"/>
    </row>
    <row r="178" spans="1:11" ht="13.5" thickBot="1">
      <c r="A178" s="440"/>
      <c r="B178" s="441" t="s">
        <v>99</v>
      </c>
      <c r="C178" s="230">
        <f>SUM(C176:C177)</f>
        <v>18900</v>
      </c>
      <c r="D178" s="230">
        <f>SUM(D176:D177)</f>
        <v>27015</v>
      </c>
      <c r="E178" s="230"/>
      <c r="F178" s="230">
        <f>SUM(F176:F177)</f>
        <v>0</v>
      </c>
      <c r="G178" s="230">
        <f>SUM(G176:G177)</f>
        <v>0</v>
      </c>
      <c r="H178" s="230">
        <f>SUM(H176:H177)</f>
        <v>0</v>
      </c>
      <c r="I178" s="231">
        <f>SUM(I176:I177)</f>
        <v>4638723</v>
      </c>
      <c r="J178" s="536">
        <f>SUM(J176:J177)</f>
        <v>4829961</v>
      </c>
      <c r="K178" s="538"/>
    </row>
    <row r="186" ht="15.75">
      <c r="A186" s="45"/>
    </row>
    <row r="187" ht="15.75">
      <c r="A187" s="46"/>
    </row>
    <row r="188" ht="15.75">
      <c r="A188" s="18"/>
    </row>
    <row r="189" ht="15.75">
      <c r="A189" s="18"/>
    </row>
    <row r="190" ht="12.75">
      <c r="A190" s="632"/>
    </row>
    <row r="191" ht="12.75">
      <c r="A191" s="632"/>
    </row>
    <row r="192" ht="12.75">
      <c r="A192" s="632"/>
    </row>
    <row r="193" ht="12.75">
      <c r="A193" s="632"/>
    </row>
    <row r="194" ht="15.75">
      <c r="A194" s="18"/>
    </row>
    <row r="195" ht="15.75">
      <c r="A195" s="18"/>
    </row>
    <row r="196" ht="15.75">
      <c r="A196" s="18"/>
    </row>
    <row r="197" ht="12.75">
      <c r="A197" s="632"/>
    </row>
    <row r="198" ht="12.75">
      <c r="A198" s="632"/>
    </row>
    <row r="199" ht="12.75">
      <c r="A199" s="632"/>
    </row>
    <row r="200" ht="12.75">
      <c r="A200" s="632"/>
    </row>
    <row r="201" ht="15.75">
      <c r="A201" s="18"/>
    </row>
    <row r="202" ht="15.75">
      <c r="A202" s="18"/>
    </row>
    <row r="203" ht="15.75">
      <c r="A203" s="18"/>
    </row>
    <row r="204" ht="15.75">
      <c r="A204" s="18"/>
    </row>
    <row r="205" ht="15.75">
      <c r="A205" s="18"/>
    </row>
    <row r="206" ht="12.75">
      <c r="A206" s="8"/>
    </row>
    <row r="207" ht="12.75">
      <c r="A207" s="8"/>
    </row>
  </sheetData>
  <sheetProtection/>
  <mergeCells count="54">
    <mergeCell ref="I120:J120"/>
    <mergeCell ref="B1:J1"/>
    <mergeCell ref="A2:J2"/>
    <mergeCell ref="A3:J3"/>
    <mergeCell ref="A4:I4"/>
    <mergeCell ref="F93:G93"/>
    <mergeCell ref="F5:G5"/>
    <mergeCell ref="A74:A75"/>
    <mergeCell ref="B60:D60"/>
    <mergeCell ref="C93:D93"/>
    <mergeCell ref="I155:J155"/>
    <mergeCell ref="I93:J93"/>
    <mergeCell ref="A124:A126"/>
    <mergeCell ref="A136:A137"/>
    <mergeCell ref="A129:A130"/>
    <mergeCell ref="A107:A108"/>
    <mergeCell ref="A109:A110"/>
    <mergeCell ref="A127:A128"/>
    <mergeCell ref="C120:D120"/>
    <mergeCell ref="F120:G120"/>
    <mergeCell ref="A134:A135"/>
    <mergeCell ref="F155:G155"/>
    <mergeCell ref="I5:J5"/>
    <mergeCell ref="C32:D32"/>
    <mergeCell ref="F32:G32"/>
    <mergeCell ref="I32:J32"/>
    <mergeCell ref="C5:D5"/>
    <mergeCell ref="A76:A77"/>
    <mergeCell ref="A102:A103"/>
    <mergeCell ref="A100:A101"/>
    <mergeCell ref="A164:A165"/>
    <mergeCell ref="A197:A198"/>
    <mergeCell ref="A199:A200"/>
    <mergeCell ref="C155:D155"/>
    <mergeCell ref="A169:A170"/>
    <mergeCell ref="A171:A172"/>
    <mergeCell ref="A190:A191"/>
    <mergeCell ref="A192:A193"/>
    <mergeCell ref="A162:A163"/>
    <mergeCell ref="A159:A161"/>
    <mergeCell ref="A9:A11"/>
    <mergeCell ref="A14:A15"/>
    <mergeCell ref="A12:A13"/>
    <mergeCell ref="A39:A40"/>
    <mergeCell ref="A36:A38"/>
    <mergeCell ref="A41:A42"/>
    <mergeCell ref="A48:A49"/>
    <mergeCell ref="A46:A47"/>
    <mergeCell ref="A64:A66"/>
    <mergeCell ref="A67:A68"/>
    <mergeCell ref="A97:A99"/>
    <mergeCell ref="A19:A20"/>
    <mergeCell ref="A21:A22"/>
    <mergeCell ref="A69:A70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D1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8.140625" style="0" customWidth="1"/>
    <col min="4" max="4" width="19.00390625" style="0" customWidth="1"/>
  </cols>
  <sheetData>
    <row r="2" spans="1:4" ht="12.75">
      <c r="A2" s="640" t="s">
        <v>564</v>
      </c>
      <c r="B2" s="640"/>
      <c r="C2" s="640"/>
      <c r="D2" s="640"/>
    </row>
    <row r="3" spans="1:4" ht="12.75">
      <c r="A3" s="639" t="s">
        <v>589</v>
      </c>
      <c r="B3" s="639"/>
      <c r="C3" s="639"/>
      <c r="D3" s="639"/>
    </row>
    <row r="4" spans="1:4" ht="12.75">
      <c r="A4" s="639" t="s">
        <v>566</v>
      </c>
      <c r="B4" s="639"/>
      <c r="C4" s="639"/>
      <c r="D4" s="639"/>
    </row>
    <row r="5" spans="1:4" ht="12.75">
      <c r="A5" s="639" t="s">
        <v>565</v>
      </c>
      <c r="B5" s="639"/>
      <c r="C5" s="639"/>
      <c r="D5" s="639"/>
    </row>
    <row r="6" spans="1:4" ht="12.75">
      <c r="A6" s="639" t="s">
        <v>575</v>
      </c>
      <c r="B6" s="639"/>
      <c r="C6" s="639"/>
      <c r="D6" s="639"/>
    </row>
    <row r="8" spans="3:4" ht="12.75">
      <c r="C8" s="586"/>
      <c r="D8" s="586" t="s">
        <v>569</v>
      </c>
    </row>
    <row r="9" spans="1:4" ht="12.75">
      <c r="A9" s="588" t="s">
        <v>573</v>
      </c>
      <c r="B9" s="589" t="s">
        <v>225</v>
      </c>
      <c r="C9" s="589" t="s">
        <v>571</v>
      </c>
      <c r="D9" s="592" t="s">
        <v>572</v>
      </c>
    </row>
    <row r="10" spans="1:4" ht="12.75">
      <c r="A10" s="593" t="s">
        <v>574</v>
      </c>
      <c r="B10" s="590"/>
      <c r="C10" s="591" t="s">
        <v>567</v>
      </c>
      <c r="D10" s="591" t="s">
        <v>567</v>
      </c>
    </row>
    <row r="11" spans="1:4" ht="12.75">
      <c r="A11" s="587"/>
      <c r="B11" s="587"/>
      <c r="C11" s="587"/>
      <c r="D11" s="587"/>
    </row>
    <row r="12" spans="1:4" ht="12.75">
      <c r="A12" s="587" t="s">
        <v>568</v>
      </c>
      <c r="B12" s="587" t="s">
        <v>116</v>
      </c>
      <c r="C12" s="587">
        <v>80</v>
      </c>
      <c r="D12" s="587">
        <v>80</v>
      </c>
    </row>
    <row r="13" spans="1:4" ht="12.75">
      <c r="A13" s="587" t="s">
        <v>570</v>
      </c>
      <c r="B13" s="587" t="s">
        <v>328</v>
      </c>
      <c r="C13" s="587">
        <v>26</v>
      </c>
      <c r="D13" s="587">
        <v>26</v>
      </c>
    </row>
    <row r="14" spans="1:4" ht="12.75">
      <c r="A14" s="587" t="s">
        <v>20</v>
      </c>
      <c r="B14" s="587" t="s">
        <v>119</v>
      </c>
      <c r="C14" s="587">
        <v>2394</v>
      </c>
      <c r="D14" s="587">
        <v>2394</v>
      </c>
    </row>
    <row r="15" spans="1:4" ht="12.75">
      <c r="A15" s="587"/>
      <c r="B15" s="587" t="s">
        <v>96</v>
      </c>
      <c r="C15" s="587">
        <f>SUM(C12:C14)</f>
        <v>2500</v>
      </c>
      <c r="D15" s="587">
        <f>SUM(D12:D14)</f>
        <v>2500</v>
      </c>
    </row>
  </sheetData>
  <sheetProtection/>
  <mergeCells count="5">
    <mergeCell ref="A6:D6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225"/>
  <sheetViews>
    <sheetView zoomScalePageLayoutView="0" workbookViewId="0" topLeftCell="A8">
      <selection activeCell="D44" sqref="D44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7.421875" style="0" customWidth="1"/>
    <col min="4" max="4" width="18.42187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49" t="s">
        <v>213</v>
      </c>
      <c r="B1" s="649"/>
      <c r="C1" s="649"/>
      <c r="D1" s="649"/>
      <c r="E1" s="41"/>
    </row>
    <row r="2" spans="1:6" ht="12.75">
      <c r="A2" s="626" t="s">
        <v>588</v>
      </c>
      <c r="B2" s="626"/>
      <c r="C2" s="626"/>
      <c r="D2" s="626"/>
      <c r="E2" s="44"/>
      <c r="F2" s="44"/>
    </row>
    <row r="3" spans="1:5" ht="16.5" thickBot="1">
      <c r="A3" s="650" t="s">
        <v>427</v>
      </c>
      <c r="B3" s="650"/>
      <c r="C3" s="650"/>
      <c r="D3" s="650"/>
      <c r="E3" s="553"/>
    </row>
    <row r="4" spans="1:5" ht="16.5" thickBot="1">
      <c r="A4" s="583"/>
      <c r="B4" s="583"/>
      <c r="C4" s="583"/>
      <c r="D4" s="583" t="s">
        <v>380</v>
      </c>
      <c r="E4" s="245"/>
    </row>
    <row r="5" spans="1:5" ht="31.5" customHeight="1" thickTop="1">
      <c r="A5" s="201" t="s">
        <v>113</v>
      </c>
      <c r="B5" s="645" t="s">
        <v>1</v>
      </c>
      <c r="C5" s="645" t="s">
        <v>554</v>
      </c>
      <c r="D5" s="645" t="s">
        <v>525</v>
      </c>
      <c r="E5" s="647"/>
    </row>
    <row r="6" spans="1:12" ht="36.75" customHeight="1" thickBot="1">
      <c r="A6" s="178" t="s">
        <v>114</v>
      </c>
      <c r="B6" s="646"/>
      <c r="C6" s="646"/>
      <c r="D6" s="646"/>
      <c r="E6" s="648"/>
      <c r="H6" s="8"/>
      <c r="I6" s="8"/>
      <c r="J6" s="8"/>
      <c r="K6" s="8"/>
      <c r="L6" s="8"/>
    </row>
    <row r="7" spans="1:12" ht="15" customHeight="1">
      <c r="A7" s="246" t="s">
        <v>115</v>
      </c>
      <c r="B7" s="21" t="s">
        <v>116</v>
      </c>
      <c r="C7" s="354">
        <v>311402</v>
      </c>
      <c r="D7" s="354">
        <v>313244</v>
      </c>
      <c r="E7" s="354"/>
      <c r="F7" s="12"/>
      <c r="H7" s="447"/>
      <c r="I7" s="205"/>
      <c r="J7" s="205"/>
      <c r="K7" s="205"/>
      <c r="L7" s="8"/>
    </row>
    <row r="8" spans="1:12" ht="15" customHeight="1">
      <c r="A8" s="247" t="s">
        <v>117</v>
      </c>
      <c r="B8" s="22" t="s">
        <v>118</v>
      </c>
      <c r="C8" s="354">
        <v>90200</v>
      </c>
      <c r="D8" s="354">
        <v>90777</v>
      </c>
      <c r="E8" s="354"/>
      <c r="F8" s="12"/>
      <c r="H8" s="447"/>
      <c r="I8" s="205"/>
      <c r="J8" s="205"/>
      <c r="K8" s="205"/>
      <c r="L8" s="8"/>
    </row>
    <row r="9" spans="1:12" ht="15" customHeight="1">
      <c r="A9" s="247" t="s">
        <v>20</v>
      </c>
      <c r="B9" s="22" t="s">
        <v>119</v>
      </c>
      <c r="C9" s="36">
        <f>SUM(C11:C48)-C25</f>
        <v>601793</v>
      </c>
      <c r="D9" s="36">
        <f>SUM(D11:D48)-D25</f>
        <v>642756</v>
      </c>
      <c r="E9" s="36"/>
      <c r="F9" s="205"/>
      <c r="H9" s="447"/>
      <c r="I9" s="205"/>
      <c r="J9" s="205"/>
      <c r="K9" s="205"/>
      <c r="L9" s="8"/>
    </row>
    <row r="10" spans="1:12" ht="15" customHeight="1">
      <c r="A10" s="641"/>
      <c r="B10" s="23" t="s">
        <v>120</v>
      </c>
      <c r="C10" s="37"/>
      <c r="D10" s="38"/>
      <c r="E10" s="37"/>
      <c r="F10" s="8"/>
      <c r="H10" s="448"/>
      <c r="I10" s="39"/>
      <c r="J10" s="449"/>
      <c r="K10" s="39"/>
      <c r="L10" s="8"/>
    </row>
    <row r="11" spans="1:12" ht="15" customHeight="1">
      <c r="A11" s="642"/>
      <c r="B11" s="24" t="s">
        <v>121</v>
      </c>
      <c r="C11" s="206">
        <v>100</v>
      </c>
      <c r="D11" s="206">
        <v>100</v>
      </c>
      <c r="E11" s="206"/>
      <c r="F11" s="12"/>
      <c r="H11" s="450"/>
      <c r="I11" s="451"/>
      <c r="J11" s="449"/>
      <c r="K11" s="451"/>
      <c r="L11" s="8"/>
    </row>
    <row r="12" spans="1:12" ht="15" customHeight="1">
      <c r="A12" s="642"/>
      <c r="B12" s="24" t="s">
        <v>122</v>
      </c>
      <c r="C12" s="206">
        <v>4500</v>
      </c>
      <c r="D12" s="206">
        <v>6204</v>
      </c>
      <c r="E12" s="206"/>
      <c r="F12" s="12"/>
      <c r="H12" s="450"/>
      <c r="I12" s="451"/>
      <c r="J12" s="449"/>
      <c r="K12" s="451"/>
      <c r="L12" s="8"/>
    </row>
    <row r="13" spans="1:12" ht="15" customHeight="1">
      <c r="A13" s="642"/>
      <c r="B13" s="24" t="s">
        <v>358</v>
      </c>
      <c r="C13" s="206">
        <v>300</v>
      </c>
      <c r="D13" s="206">
        <v>900</v>
      </c>
      <c r="E13" s="206"/>
      <c r="F13" s="12"/>
      <c r="H13" s="450"/>
      <c r="I13" s="451"/>
      <c r="J13" s="449"/>
      <c r="K13" s="451"/>
      <c r="L13" s="8"/>
    </row>
    <row r="14" spans="1:12" ht="15" customHeight="1">
      <c r="A14" s="642"/>
      <c r="B14" s="24" t="s">
        <v>359</v>
      </c>
      <c r="C14" s="206">
        <v>1500</v>
      </c>
      <c r="D14" s="206">
        <v>1500</v>
      </c>
      <c r="E14" s="206"/>
      <c r="F14" s="12"/>
      <c r="H14" s="450"/>
      <c r="I14" s="451"/>
      <c r="J14" s="449"/>
      <c r="K14" s="451"/>
      <c r="L14" s="8"/>
    </row>
    <row r="15" spans="1:12" ht="15" customHeight="1">
      <c r="A15" s="642"/>
      <c r="B15" s="24" t="s">
        <v>360</v>
      </c>
      <c r="C15" s="206">
        <v>1100</v>
      </c>
      <c r="D15" s="206">
        <v>1100</v>
      </c>
      <c r="E15" s="206"/>
      <c r="F15" s="12"/>
      <c r="H15" s="450"/>
      <c r="I15" s="451"/>
      <c r="J15" s="449"/>
      <c r="K15" s="451"/>
      <c r="L15" s="8"/>
    </row>
    <row r="16" spans="1:12" ht="15" customHeight="1">
      <c r="A16" s="642"/>
      <c r="B16" s="24" t="s">
        <v>123</v>
      </c>
      <c r="C16" s="206">
        <v>4000</v>
      </c>
      <c r="D16" s="206">
        <v>4011</v>
      </c>
      <c r="E16" s="206"/>
      <c r="F16" s="12"/>
      <c r="G16" s="147"/>
      <c r="H16" s="450"/>
      <c r="I16" s="451"/>
      <c r="J16" s="449"/>
      <c r="K16" s="451"/>
      <c r="L16" s="8"/>
    </row>
    <row r="17" spans="1:12" ht="15" customHeight="1">
      <c r="A17" s="642"/>
      <c r="B17" s="24" t="s">
        <v>124</v>
      </c>
      <c r="C17" s="206">
        <v>2500</v>
      </c>
      <c r="D17" s="206">
        <v>4090</v>
      </c>
      <c r="E17" s="206"/>
      <c r="F17" s="12"/>
      <c r="G17" s="53"/>
      <c r="H17" s="450"/>
      <c r="I17" s="451"/>
      <c r="J17" s="449"/>
      <c r="K17" s="451"/>
      <c r="L17" s="8"/>
    </row>
    <row r="18" spans="1:12" ht="15" customHeight="1">
      <c r="A18" s="642"/>
      <c r="B18" s="24" t="s">
        <v>125</v>
      </c>
      <c r="C18" s="206">
        <v>420</v>
      </c>
      <c r="D18" s="206">
        <v>440</v>
      </c>
      <c r="E18" s="206"/>
      <c r="F18" s="12"/>
      <c r="G18" s="53"/>
      <c r="H18" s="450"/>
      <c r="I18" s="451"/>
      <c r="J18" s="449"/>
      <c r="K18" s="451"/>
      <c r="L18" s="8"/>
    </row>
    <row r="19" spans="1:12" ht="15" customHeight="1">
      <c r="A19" s="642"/>
      <c r="B19" s="24" t="s">
        <v>126</v>
      </c>
      <c r="C19" s="207">
        <v>2400</v>
      </c>
      <c r="D19" s="207">
        <v>2429</v>
      </c>
      <c r="E19" s="207"/>
      <c r="F19" s="12"/>
      <c r="G19" s="146"/>
      <c r="H19" s="450"/>
      <c r="I19" s="452"/>
      <c r="J19" s="449"/>
      <c r="K19" s="452"/>
      <c r="L19" s="8"/>
    </row>
    <row r="20" spans="1:12" ht="15" customHeight="1">
      <c r="A20" s="642"/>
      <c r="B20" s="24" t="s">
        <v>361</v>
      </c>
      <c r="C20" s="206">
        <v>3500</v>
      </c>
      <c r="D20" s="206">
        <v>3500</v>
      </c>
      <c r="E20" s="206"/>
      <c r="F20" s="12"/>
      <c r="H20" s="450"/>
      <c r="I20" s="451"/>
      <c r="J20" s="449"/>
      <c r="K20" s="451"/>
      <c r="L20" s="8"/>
    </row>
    <row r="21" spans="1:12" ht="15" customHeight="1">
      <c r="A21" s="642"/>
      <c r="B21" s="24" t="s">
        <v>362</v>
      </c>
      <c r="C21" s="206">
        <v>800</v>
      </c>
      <c r="D21" s="206">
        <v>800</v>
      </c>
      <c r="E21" s="206"/>
      <c r="F21" s="12"/>
      <c r="H21" s="450"/>
      <c r="I21" s="451"/>
      <c r="J21" s="449"/>
      <c r="K21" s="451"/>
      <c r="L21" s="8"/>
    </row>
    <row r="22" spans="1:12" ht="15" customHeight="1">
      <c r="A22" s="642"/>
      <c r="B22" s="24" t="s">
        <v>127</v>
      </c>
      <c r="C22" s="206">
        <v>50587</v>
      </c>
      <c r="D22" s="206">
        <v>50727</v>
      </c>
      <c r="E22" s="206"/>
      <c r="F22" s="12"/>
      <c r="H22" s="450"/>
      <c r="I22" s="451"/>
      <c r="J22" s="449"/>
      <c r="K22" s="451"/>
      <c r="L22" s="8"/>
    </row>
    <row r="23" spans="1:12" ht="15" customHeight="1">
      <c r="A23" s="642"/>
      <c r="B23" s="24" t="s">
        <v>128</v>
      </c>
      <c r="C23" s="37">
        <v>46000</v>
      </c>
      <c r="D23" s="37">
        <v>46000</v>
      </c>
      <c r="E23" s="37"/>
      <c r="F23" s="12"/>
      <c r="H23" s="450"/>
      <c r="I23" s="39"/>
      <c r="J23" s="449"/>
      <c r="K23" s="39"/>
      <c r="L23" s="8"/>
    </row>
    <row r="24" spans="1:12" ht="15" customHeight="1">
      <c r="A24" s="642"/>
      <c r="B24" s="24" t="s">
        <v>129</v>
      </c>
      <c r="C24" s="37">
        <v>5500</v>
      </c>
      <c r="D24" s="37">
        <v>5500</v>
      </c>
      <c r="E24" s="37"/>
      <c r="F24" s="12"/>
      <c r="H24" s="450"/>
      <c r="I24" s="39"/>
      <c r="J24" s="449"/>
      <c r="K24" s="39"/>
      <c r="L24" s="8"/>
    </row>
    <row r="25" spans="1:12" ht="15" customHeight="1">
      <c r="A25" s="642"/>
      <c r="B25" s="145" t="s">
        <v>364</v>
      </c>
      <c r="C25" s="37">
        <v>1200</v>
      </c>
      <c r="D25" s="37">
        <v>1200</v>
      </c>
      <c r="E25" s="37"/>
      <c r="F25" s="12"/>
      <c r="H25" s="453"/>
      <c r="I25" s="39"/>
      <c r="J25" s="449"/>
      <c r="K25" s="39"/>
      <c r="L25" s="8"/>
    </row>
    <row r="26" spans="1:12" ht="15" customHeight="1">
      <c r="A26" s="642"/>
      <c r="B26" s="24" t="s">
        <v>130</v>
      </c>
      <c r="C26" s="37">
        <v>3600</v>
      </c>
      <c r="D26" s="37">
        <v>3600</v>
      </c>
      <c r="E26" s="37"/>
      <c r="F26" s="12"/>
      <c r="H26" s="450"/>
      <c r="I26" s="39"/>
      <c r="J26" s="449"/>
      <c r="K26" s="39"/>
      <c r="L26" s="8"/>
    </row>
    <row r="27" spans="1:12" ht="15" customHeight="1">
      <c r="A27" s="642"/>
      <c r="B27" s="24" t="s">
        <v>131</v>
      </c>
      <c r="C27" s="37">
        <v>24000</v>
      </c>
      <c r="D27" s="37">
        <v>28000</v>
      </c>
      <c r="E27" s="37"/>
      <c r="F27" s="12"/>
      <c r="H27" s="450"/>
      <c r="I27" s="39"/>
      <c r="J27" s="449"/>
      <c r="K27" s="39"/>
      <c r="L27" s="8"/>
    </row>
    <row r="28" spans="1:12" ht="30.75" customHeight="1">
      <c r="A28" s="642"/>
      <c r="B28" s="24" t="s">
        <v>521</v>
      </c>
      <c r="C28" s="37">
        <v>33000</v>
      </c>
      <c r="D28" s="37">
        <v>33000</v>
      </c>
      <c r="E28" s="37"/>
      <c r="F28" s="12"/>
      <c r="H28" s="450"/>
      <c r="I28" s="39"/>
      <c r="J28" s="449"/>
      <c r="K28" s="39"/>
      <c r="L28" s="8"/>
    </row>
    <row r="29" spans="1:12" ht="15" customHeight="1">
      <c r="A29" s="642"/>
      <c r="B29" s="24" t="s">
        <v>132</v>
      </c>
      <c r="C29" s="37">
        <v>400</v>
      </c>
      <c r="D29" s="37">
        <v>400</v>
      </c>
      <c r="E29" s="37"/>
      <c r="F29" s="12"/>
      <c r="H29" s="450"/>
      <c r="I29" s="39"/>
      <c r="J29" s="449"/>
      <c r="K29" s="39"/>
      <c r="L29" s="8"/>
    </row>
    <row r="30" spans="1:12" ht="15" customHeight="1">
      <c r="A30" s="642"/>
      <c r="B30" s="24" t="s">
        <v>484</v>
      </c>
      <c r="C30" s="37">
        <v>5300</v>
      </c>
      <c r="D30" s="37">
        <v>5420</v>
      </c>
      <c r="E30" s="37"/>
      <c r="F30" s="12"/>
      <c r="H30" s="450"/>
      <c r="I30" s="39"/>
      <c r="J30" s="449"/>
      <c r="K30" s="39"/>
      <c r="L30" s="8"/>
    </row>
    <row r="31" spans="1:12" ht="26.25" customHeight="1">
      <c r="A31" s="642"/>
      <c r="B31" s="24" t="s">
        <v>368</v>
      </c>
      <c r="C31" s="37">
        <v>80000</v>
      </c>
      <c r="D31" s="37">
        <v>80351</v>
      </c>
      <c r="E31" s="37"/>
      <c r="F31" s="12"/>
      <c r="G31" s="146"/>
      <c r="H31" s="450"/>
      <c r="I31" s="39"/>
      <c r="J31" s="449"/>
      <c r="K31" s="39"/>
      <c r="L31" s="8"/>
    </row>
    <row r="32" spans="1:12" ht="15" customHeight="1">
      <c r="A32" s="642"/>
      <c r="B32" s="24" t="s">
        <v>134</v>
      </c>
      <c r="C32" s="37">
        <v>2600</v>
      </c>
      <c r="D32" s="37">
        <v>3053</v>
      </c>
      <c r="E32" s="37"/>
      <c r="F32" s="12"/>
      <c r="H32" s="450"/>
      <c r="I32" s="39"/>
      <c r="J32" s="449"/>
      <c r="K32" s="39"/>
      <c r="L32" s="8"/>
    </row>
    <row r="33" spans="1:12" ht="15" customHeight="1">
      <c r="A33" s="642"/>
      <c r="B33" s="24" t="s">
        <v>135</v>
      </c>
      <c r="C33" s="37">
        <v>500</v>
      </c>
      <c r="D33" s="37">
        <v>500</v>
      </c>
      <c r="E33" s="37"/>
      <c r="F33" s="12"/>
      <c r="H33" s="450"/>
      <c r="I33" s="39"/>
      <c r="J33" s="449"/>
      <c r="K33" s="39"/>
      <c r="L33" s="8"/>
    </row>
    <row r="34" spans="1:12" ht="19.5" customHeight="1">
      <c r="A34" s="642"/>
      <c r="B34" s="24" t="s">
        <v>136</v>
      </c>
      <c r="C34" s="37">
        <v>4000</v>
      </c>
      <c r="D34" s="37">
        <v>4040</v>
      </c>
      <c r="E34" s="37"/>
      <c r="F34" s="12"/>
      <c r="H34" s="450"/>
      <c r="I34" s="39"/>
      <c r="J34" s="449"/>
      <c r="K34" s="39"/>
      <c r="L34" s="8"/>
    </row>
    <row r="35" spans="1:12" ht="15" customHeight="1">
      <c r="A35" s="642"/>
      <c r="B35" s="24" t="s">
        <v>137</v>
      </c>
      <c r="C35" s="37">
        <v>1700</v>
      </c>
      <c r="D35" s="37">
        <v>1700</v>
      </c>
      <c r="E35" s="37"/>
      <c r="F35" s="12"/>
      <c r="G35" s="146"/>
      <c r="H35" s="450"/>
      <c r="I35" s="39"/>
      <c r="J35" s="449"/>
      <c r="K35" s="39"/>
      <c r="L35" s="8"/>
    </row>
    <row r="36" spans="1:12" ht="15" customHeight="1">
      <c r="A36" s="642"/>
      <c r="B36" s="24" t="s">
        <v>138</v>
      </c>
      <c r="C36" s="37">
        <v>53181</v>
      </c>
      <c r="D36" s="37">
        <v>53204</v>
      </c>
      <c r="E36" s="37"/>
      <c r="F36" s="12"/>
      <c r="H36" s="450"/>
      <c r="I36" s="39"/>
      <c r="J36" s="449"/>
      <c r="K36" s="39"/>
      <c r="L36" s="8"/>
    </row>
    <row r="37" spans="1:12" ht="15" customHeight="1">
      <c r="A37" s="642"/>
      <c r="B37" s="24" t="s">
        <v>371</v>
      </c>
      <c r="C37" s="37">
        <v>15200</v>
      </c>
      <c r="D37" s="37">
        <v>15200</v>
      </c>
      <c r="E37" s="37"/>
      <c r="F37" s="12"/>
      <c r="H37" s="450"/>
      <c r="I37" s="39"/>
      <c r="J37" s="449"/>
      <c r="K37" s="39"/>
      <c r="L37" s="8"/>
    </row>
    <row r="38" spans="1:12" ht="15" customHeight="1">
      <c r="A38" s="642"/>
      <c r="B38" s="24" t="s">
        <v>363</v>
      </c>
      <c r="C38" s="37">
        <v>136140</v>
      </c>
      <c r="D38" s="37">
        <v>136140</v>
      </c>
      <c r="E38" s="37"/>
      <c r="F38" s="12"/>
      <c r="H38" s="450"/>
      <c r="I38" s="39"/>
      <c r="J38" s="449"/>
      <c r="K38" s="39"/>
      <c r="L38" s="8"/>
    </row>
    <row r="39" spans="1:12" ht="15" customHeight="1">
      <c r="A39" s="642"/>
      <c r="B39" s="24" t="s">
        <v>139</v>
      </c>
      <c r="C39" s="37">
        <v>80000</v>
      </c>
      <c r="D39" s="37">
        <v>80000</v>
      </c>
      <c r="E39" s="37"/>
      <c r="F39" s="12"/>
      <c r="H39" s="450"/>
      <c r="I39" s="39"/>
      <c r="J39" s="449"/>
      <c r="K39" s="39"/>
      <c r="L39" s="8"/>
    </row>
    <row r="40" spans="1:12" ht="15" customHeight="1">
      <c r="A40" s="642"/>
      <c r="B40" s="24" t="s">
        <v>140</v>
      </c>
      <c r="C40" s="37">
        <v>11000</v>
      </c>
      <c r="D40" s="37">
        <v>11000</v>
      </c>
      <c r="E40" s="37"/>
      <c r="F40" s="12"/>
      <c r="H40" s="450"/>
      <c r="I40" s="39"/>
      <c r="J40" s="449"/>
      <c r="K40" s="39"/>
      <c r="L40" s="8"/>
    </row>
    <row r="41" spans="1:12" ht="15" customHeight="1">
      <c r="A41" s="642"/>
      <c r="B41" s="24" t="s">
        <v>369</v>
      </c>
      <c r="C41" s="37">
        <v>10000</v>
      </c>
      <c r="D41" s="37">
        <v>10000</v>
      </c>
      <c r="E41" s="37"/>
      <c r="F41" s="12"/>
      <c r="H41" s="450"/>
      <c r="I41" s="39"/>
      <c r="J41" s="449"/>
      <c r="K41" s="39"/>
      <c r="L41" s="8"/>
    </row>
    <row r="42" spans="1:12" ht="15" customHeight="1">
      <c r="A42" s="642"/>
      <c r="B42" s="24" t="s">
        <v>370</v>
      </c>
      <c r="C42" s="37">
        <v>700</v>
      </c>
      <c r="D42" s="37">
        <v>4000</v>
      </c>
      <c r="E42" s="37"/>
      <c r="F42" s="12"/>
      <c r="H42" s="450"/>
      <c r="I42" s="39"/>
      <c r="J42" s="449"/>
      <c r="K42" s="39"/>
      <c r="L42" s="8"/>
    </row>
    <row r="43" spans="1:12" ht="15" customHeight="1">
      <c r="A43" s="642"/>
      <c r="B43" s="24" t="s">
        <v>141</v>
      </c>
      <c r="C43" s="37">
        <v>1500</v>
      </c>
      <c r="D43" s="37">
        <v>1252</v>
      </c>
      <c r="E43" s="37"/>
      <c r="F43" s="12"/>
      <c r="H43" s="450"/>
      <c r="I43" s="39"/>
      <c r="J43" s="449"/>
      <c r="K43" s="39"/>
      <c r="L43" s="8"/>
    </row>
    <row r="44" spans="1:12" ht="27.75" customHeight="1">
      <c r="A44" s="642"/>
      <c r="B44" s="24" t="s">
        <v>142</v>
      </c>
      <c r="C44" s="37">
        <v>3265</v>
      </c>
      <c r="D44" s="37">
        <v>1695</v>
      </c>
      <c r="E44" s="37"/>
      <c r="F44" s="12"/>
      <c r="H44" s="450"/>
      <c r="I44" s="39"/>
      <c r="J44" s="449"/>
      <c r="K44" s="39"/>
      <c r="L44" s="8"/>
    </row>
    <row r="45" spans="1:12" ht="15" customHeight="1">
      <c r="A45" s="642"/>
      <c r="B45" s="24" t="s">
        <v>143</v>
      </c>
      <c r="C45" s="37">
        <v>1500</v>
      </c>
      <c r="D45" s="37">
        <v>400</v>
      </c>
      <c r="E45" s="37"/>
      <c r="F45" s="12"/>
      <c r="H45" s="450"/>
      <c r="I45" s="39"/>
      <c r="J45" s="449"/>
      <c r="K45" s="39"/>
      <c r="L45" s="8"/>
    </row>
    <row r="46" spans="1:12" ht="15" customHeight="1">
      <c r="A46" s="642"/>
      <c r="B46" s="24" t="s">
        <v>144</v>
      </c>
      <c r="C46" s="37">
        <v>500</v>
      </c>
      <c r="D46" s="37"/>
      <c r="E46" s="37"/>
      <c r="F46" s="12"/>
      <c r="H46" s="450"/>
      <c r="I46" s="39"/>
      <c r="J46" s="449"/>
      <c r="K46" s="39"/>
      <c r="L46" s="8"/>
    </row>
    <row r="47" spans="1:12" ht="27" customHeight="1">
      <c r="A47" s="642"/>
      <c r="B47" s="24" t="s">
        <v>396</v>
      </c>
      <c r="C47" s="37">
        <v>10000</v>
      </c>
      <c r="D47" s="37">
        <v>42000</v>
      </c>
      <c r="E47" s="37"/>
      <c r="F47" s="12"/>
      <c r="H47" s="450"/>
      <c r="I47" s="39"/>
      <c r="J47" s="449"/>
      <c r="K47" s="39"/>
      <c r="L47" s="8"/>
    </row>
    <row r="48" spans="1:12" ht="15" customHeight="1">
      <c r="A48" s="642"/>
      <c r="B48" s="24" t="s">
        <v>145</v>
      </c>
      <c r="C48" s="37">
        <v>500</v>
      </c>
      <c r="D48" s="37">
        <v>500</v>
      </c>
      <c r="E48" s="37"/>
      <c r="F48" s="12"/>
      <c r="H48" s="450"/>
      <c r="I48" s="39"/>
      <c r="J48" s="39"/>
      <c r="K48" s="39"/>
      <c r="L48" s="8"/>
    </row>
    <row r="49" spans="1:12" ht="15" customHeight="1">
      <c r="A49" s="644"/>
      <c r="B49" s="24"/>
      <c r="C49" s="37"/>
      <c r="D49" s="37"/>
      <c r="E49" s="37"/>
      <c r="F49" s="243"/>
      <c r="H49" s="454"/>
      <c r="I49" s="455"/>
      <c r="J49" s="205"/>
      <c r="K49" s="455"/>
      <c r="L49" s="8"/>
    </row>
    <row r="50" spans="1:12" ht="15" customHeight="1">
      <c r="A50" s="247" t="s">
        <v>24</v>
      </c>
      <c r="B50" s="25" t="s">
        <v>146</v>
      </c>
      <c r="C50" s="202">
        <f>C53+C60+C61+C63+C64+C65+C66+C67+C70+C90+C68+C59+C69</f>
        <v>96927</v>
      </c>
      <c r="D50" s="202">
        <f>D53+D60+D61+D63+D64+D65+D66+D67+D70+D90+D68+D59+D69</f>
        <v>88594</v>
      </c>
      <c r="E50" s="202"/>
      <c r="F50" s="205"/>
      <c r="G50" s="146"/>
      <c r="H50" s="456"/>
      <c r="I50" s="39"/>
      <c r="J50" s="39"/>
      <c r="K50" s="39"/>
      <c r="L50" s="8"/>
    </row>
    <row r="51" spans="1:12" ht="15" customHeight="1">
      <c r="A51" s="641"/>
      <c r="B51" s="26" t="s">
        <v>147</v>
      </c>
      <c r="C51" s="37"/>
      <c r="D51" s="37"/>
      <c r="E51" s="37"/>
      <c r="F51" s="8"/>
      <c r="H51" s="448"/>
      <c r="I51" s="39"/>
      <c r="J51" s="39"/>
      <c r="K51" s="39"/>
      <c r="L51" s="8"/>
    </row>
    <row r="52" spans="1:12" ht="15" customHeight="1">
      <c r="A52" s="642"/>
      <c r="B52" s="23"/>
      <c r="C52" s="37"/>
      <c r="D52" s="37"/>
      <c r="E52" s="37"/>
      <c r="F52" s="8"/>
      <c r="H52" s="457"/>
      <c r="I52" s="458"/>
      <c r="J52" s="244"/>
      <c r="K52" s="458"/>
      <c r="L52" s="8"/>
    </row>
    <row r="53" spans="1:12" ht="15" customHeight="1">
      <c r="A53" s="642"/>
      <c r="B53" s="27" t="s">
        <v>148</v>
      </c>
      <c r="C53" s="356">
        <v>5625</v>
      </c>
      <c r="D53" s="356">
        <v>5760</v>
      </c>
      <c r="E53" s="356"/>
      <c r="F53" s="12"/>
      <c r="H53" s="450"/>
      <c r="I53" s="39"/>
      <c r="J53" s="449"/>
      <c r="K53" s="39"/>
      <c r="L53" s="8"/>
    </row>
    <row r="54" spans="1:12" ht="15" customHeight="1">
      <c r="A54" s="642"/>
      <c r="B54" s="24" t="s">
        <v>149</v>
      </c>
      <c r="C54" s="37">
        <v>100</v>
      </c>
      <c r="D54" s="37">
        <v>100</v>
      </c>
      <c r="E54" s="37"/>
      <c r="F54" s="12"/>
      <c r="H54" s="450"/>
      <c r="I54" s="39"/>
      <c r="J54" s="449"/>
      <c r="K54" s="39"/>
      <c r="L54" s="8"/>
    </row>
    <row r="55" spans="1:12" ht="15" customHeight="1">
      <c r="A55" s="642"/>
      <c r="B55" s="24" t="s">
        <v>583</v>
      </c>
      <c r="C55" s="37">
        <v>3600</v>
      </c>
      <c r="D55" s="37">
        <v>3500</v>
      </c>
      <c r="E55" s="37"/>
      <c r="F55" s="12"/>
      <c r="H55" s="450"/>
      <c r="I55" s="39"/>
      <c r="J55" s="449"/>
      <c r="K55" s="39"/>
      <c r="L55" s="8"/>
    </row>
    <row r="56" spans="1:12" ht="15" customHeight="1">
      <c r="A56" s="642"/>
      <c r="B56" s="24" t="s">
        <v>582</v>
      </c>
      <c r="C56" s="37"/>
      <c r="D56" s="37">
        <v>100</v>
      </c>
      <c r="E56" s="37"/>
      <c r="F56" s="12"/>
      <c r="H56" s="450"/>
      <c r="I56" s="39"/>
      <c r="J56" s="449"/>
      <c r="K56" s="39"/>
      <c r="L56" s="8"/>
    </row>
    <row r="57" spans="1:12" ht="15" customHeight="1">
      <c r="A57" s="642"/>
      <c r="B57" s="24" t="s">
        <v>397</v>
      </c>
      <c r="C57" s="37">
        <v>1700</v>
      </c>
      <c r="D57" s="37">
        <v>1760</v>
      </c>
      <c r="E57" s="37"/>
      <c r="F57" s="12"/>
      <c r="H57" s="450"/>
      <c r="I57" s="39"/>
      <c r="J57" s="459"/>
      <c r="K57" s="39"/>
      <c r="L57" s="8"/>
    </row>
    <row r="58" spans="1:12" ht="15" customHeight="1">
      <c r="A58" s="642"/>
      <c r="B58" s="24" t="s">
        <v>584</v>
      </c>
      <c r="C58" s="37">
        <v>225</v>
      </c>
      <c r="D58" s="37">
        <v>300</v>
      </c>
      <c r="E58" s="37"/>
      <c r="F58" s="12"/>
      <c r="H58" s="450"/>
      <c r="I58" s="39"/>
      <c r="J58" s="459"/>
      <c r="K58" s="39"/>
      <c r="L58" s="8"/>
    </row>
    <row r="59" spans="1:12" ht="15" customHeight="1">
      <c r="A59" s="642"/>
      <c r="B59" s="24" t="s">
        <v>519</v>
      </c>
      <c r="C59" s="37">
        <v>2000</v>
      </c>
      <c r="D59" s="37">
        <v>2000</v>
      </c>
      <c r="E59" s="37"/>
      <c r="F59" s="12"/>
      <c r="H59" s="450"/>
      <c r="I59" s="39"/>
      <c r="J59" s="449"/>
      <c r="K59" s="39"/>
      <c r="L59" s="8"/>
    </row>
    <row r="60" spans="1:12" ht="15" customHeight="1">
      <c r="A60" s="642"/>
      <c r="B60" s="24" t="s">
        <v>150</v>
      </c>
      <c r="C60" s="37">
        <v>1300</v>
      </c>
      <c r="D60" s="37">
        <v>1300</v>
      </c>
      <c r="E60" s="37"/>
      <c r="F60" s="12"/>
      <c r="H60" s="450"/>
      <c r="I60" s="39"/>
      <c r="J60" s="449"/>
      <c r="K60" s="39"/>
      <c r="L60" s="8"/>
    </row>
    <row r="61" spans="1:12" ht="15" customHeight="1">
      <c r="A61" s="642"/>
      <c r="B61" s="24" t="s">
        <v>151</v>
      </c>
      <c r="C61" s="37">
        <v>3000</v>
      </c>
      <c r="D61" s="37">
        <v>3000</v>
      </c>
      <c r="E61" s="37"/>
      <c r="F61" s="12"/>
      <c r="H61" s="450"/>
      <c r="I61" s="39"/>
      <c r="J61" s="449"/>
      <c r="K61" s="39"/>
      <c r="L61" s="8"/>
    </row>
    <row r="62" spans="1:12" ht="15" customHeight="1">
      <c r="A62" s="642"/>
      <c r="B62" s="24" t="s">
        <v>517</v>
      </c>
      <c r="C62" s="37">
        <v>2000</v>
      </c>
      <c r="D62" s="37">
        <v>2000</v>
      </c>
      <c r="E62" s="37"/>
      <c r="F62" s="12"/>
      <c r="H62" s="450"/>
      <c r="I62" s="39"/>
      <c r="J62" s="449"/>
      <c r="K62" s="39"/>
      <c r="L62" s="8"/>
    </row>
    <row r="63" spans="1:12" ht="15" customHeight="1">
      <c r="A63" s="642"/>
      <c r="B63" s="24" t="s">
        <v>152</v>
      </c>
      <c r="C63" s="37">
        <v>290</v>
      </c>
      <c r="D63" s="37">
        <v>290</v>
      </c>
      <c r="E63" s="37"/>
      <c r="F63" s="12"/>
      <c r="H63" s="450"/>
      <c r="I63" s="39"/>
      <c r="J63" s="449"/>
      <c r="K63" s="39"/>
      <c r="L63" s="8"/>
    </row>
    <row r="64" spans="1:12" ht="15" customHeight="1">
      <c r="A64" s="642"/>
      <c r="B64" s="24" t="s">
        <v>153</v>
      </c>
      <c r="C64" s="37">
        <v>400</v>
      </c>
      <c r="D64" s="37">
        <v>400</v>
      </c>
      <c r="E64" s="37"/>
      <c r="F64" s="12"/>
      <c r="H64" s="450"/>
      <c r="I64" s="39"/>
      <c r="J64" s="449"/>
      <c r="K64" s="39"/>
      <c r="L64" s="8"/>
    </row>
    <row r="65" spans="1:12" ht="15" customHeight="1">
      <c r="A65" s="642"/>
      <c r="B65" s="24" t="s">
        <v>154</v>
      </c>
      <c r="C65" s="37">
        <v>2940</v>
      </c>
      <c r="D65" s="37">
        <v>2940</v>
      </c>
      <c r="E65" s="37"/>
      <c r="F65" s="12"/>
      <c r="H65" s="450"/>
      <c r="I65" s="39"/>
      <c r="J65" s="449"/>
      <c r="K65" s="39"/>
      <c r="L65" s="8"/>
    </row>
    <row r="66" spans="1:12" ht="15" customHeight="1">
      <c r="A66" s="642"/>
      <c r="B66" s="24" t="s">
        <v>155</v>
      </c>
      <c r="C66" s="37">
        <v>23054</v>
      </c>
      <c r="D66" s="37">
        <v>23076</v>
      </c>
      <c r="E66" s="37"/>
      <c r="F66" s="12"/>
      <c r="H66" s="450"/>
      <c r="I66" s="39"/>
      <c r="J66" s="449"/>
      <c r="K66" s="39"/>
      <c r="L66" s="8"/>
    </row>
    <row r="67" spans="1:12" ht="15" customHeight="1">
      <c r="A67" s="642"/>
      <c r="B67" s="24" t="s">
        <v>156</v>
      </c>
      <c r="C67" s="37">
        <v>3470</v>
      </c>
      <c r="D67" s="37">
        <v>3470</v>
      </c>
      <c r="E67" s="37"/>
      <c r="F67" s="12"/>
      <c r="H67" s="450"/>
      <c r="I67" s="39"/>
      <c r="J67" s="39"/>
      <c r="K67" s="39"/>
      <c r="L67" s="8"/>
    </row>
    <row r="68" spans="1:12" ht="15" customHeight="1">
      <c r="A68" s="642"/>
      <c r="B68" s="24" t="s">
        <v>520</v>
      </c>
      <c r="C68" s="37">
        <v>4000</v>
      </c>
      <c r="D68" s="37"/>
      <c r="E68" s="37"/>
      <c r="F68" s="12"/>
      <c r="H68" s="450"/>
      <c r="I68" s="39"/>
      <c r="J68" s="39"/>
      <c r="K68" s="39"/>
      <c r="L68" s="8"/>
    </row>
    <row r="69" spans="1:12" ht="15" customHeight="1">
      <c r="A69" s="642"/>
      <c r="B69" s="24" t="s">
        <v>551</v>
      </c>
      <c r="C69" s="37">
        <v>4410</v>
      </c>
      <c r="D69" s="37"/>
      <c r="E69" s="37"/>
      <c r="F69" s="12"/>
      <c r="H69" s="450"/>
      <c r="I69" s="39"/>
      <c r="J69" s="39"/>
      <c r="K69" s="39"/>
      <c r="L69" s="8"/>
    </row>
    <row r="70" spans="1:12" ht="15" customHeight="1">
      <c r="A70" s="642"/>
      <c r="B70" s="27"/>
      <c r="C70" s="203">
        <f>SUM(C71:C89)</f>
        <v>40538</v>
      </c>
      <c r="D70" s="203">
        <f>SUM(D71:D89)</f>
        <v>40458</v>
      </c>
      <c r="E70" s="203"/>
      <c r="F70" s="8"/>
      <c r="H70" s="457"/>
      <c r="I70" s="458"/>
      <c r="J70" s="244"/>
      <c r="K70" s="458"/>
      <c r="L70" s="8"/>
    </row>
    <row r="71" spans="1:12" ht="15" customHeight="1">
      <c r="A71" s="642"/>
      <c r="B71" s="23" t="s">
        <v>157</v>
      </c>
      <c r="C71" s="37">
        <v>11060</v>
      </c>
      <c r="D71" s="37">
        <v>11060</v>
      </c>
      <c r="E71" s="37"/>
      <c r="F71" s="244"/>
      <c r="H71" s="448"/>
      <c r="I71" s="39"/>
      <c r="J71" s="449"/>
      <c r="K71" s="39"/>
      <c r="L71" s="8"/>
    </row>
    <row r="72" spans="1:12" ht="15" customHeight="1">
      <c r="A72" s="642"/>
      <c r="B72" s="23" t="s">
        <v>512</v>
      </c>
      <c r="C72" s="37">
        <v>4020</v>
      </c>
      <c r="D72" s="37">
        <v>4020</v>
      </c>
      <c r="E72" s="37"/>
      <c r="F72" s="12"/>
      <c r="H72" s="448"/>
      <c r="I72" s="39"/>
      <c r="J72" s="449"/>
      <c r="K72" s="39"/>
      <c r="L72" s="8"/>
    </row>
    <row r="73" spans="1:12" ht="15" customHeight="1">
      <c r="A73" s="642"/>
      <c r="B73" s="23" t="s">
        <v>419</v>
      </c>
      <c r="C73" s="37">
        <v>80</v>
      </c>
      <c r="D73" s="37">
        <v>80</v>
      </c>
      <c r="E73" s="37"/>
      <c r="F73" s="12"/>
      <c r="H73" s="450"/>
      <c r="I73" s="39"/>
      <c r="J73" s="449"/>
      <c r="K73" s="39"/>
      <c r="L73" s="8"/>
    </row>
    <row r="74" spans="1:12" ht="15" customHeight="1">
      <c r="A74" s="642"/>
      <c r="B74" s="23" t="s">
        <v>436</v>
      </c>
      <c r="C74" s="37"/>
      <c r="D74" s="37"/>
      <c r="E74" s="37"/>
      <c r="F74" s="12"/>
      <c r="H74" s="19"/>
      <c r="I74" s="39"/>
      <c r="J74" s="449"/>
      <c r="K74" s="39"/>
      <c r="L74" s="8"/>
    </row>
    <row r="75" spans="1:12" ht="15" customHeight="1">
      <c r="A75" s="642"/>
      <c r="B75" s="24" t="s">
        <v>440</v>
      </c>
      <c r="C75" s="37">
        <v>3173</v>
      </c>
      <c r="D75" s="37">
        <v>3173</v>
      </c>
      <c r="E75" s="37"/>
      <c r="F75" s="12"/>
      <c r="H75" s="450"/>
      <c r="I75" s="39"/>
      <c r="J75" s="449"/>
      <c r="K75" s="39"/>
      <c r="L75" s="8"/>
    </row>
    <row r="76" spans="1:12" ht="15" customHeight="1">
      <c r="A76" s="642"/>
      <c r="B76" s="24" t="s">
        <v>434</v>
      </c>
      <c r="C76" s="37">
        <v>13250</v>
      </c>
      <c r="D76" s="37">
        <v>13250</v>
      </c>
      <c r="E76" s="37"/>
      <c r="F76" s="12"/>
      <c r="H76" s="450"/>
      <c r="I76" s="39"/>
      <c r="J76" s="449"/>
      <c r="K76" s="39"/>
      <c r="L76" s="8"/>
    </row>
    <row r="77" spans="1:12" ht="15" customHeight="1">
      <c r="A77" s="642"/>
      <c r="B77" s="24" t="s">
        <v>433</v>
      </c>
      <c r="C77" s="37">
        <v>3282</v>
      </c>
      <c r="D77" s="37">
        <v>3282</v>
      </c>
      <c r="E77" s="37"/>
      <c r="F77" s="12"/>
      <c r="H77" s="450"/>
      <c r="I77" s="39"/>
      <c r="J77" s="449"/>
      <c r="K77" s="39"/>
      <c r="L77" s="8"/>
    </row>
    <row r="78" spans="1:12" ht="15" customHeight="1">
      <c r="A78" s="642"/>
      <c r="B78" s="24" t="s">
        <v>432</v>
      </c>
      <c r="C78" s="37">
        <v>420</v>
      </c>
      <c r="D78" s="37">
        <v>420</v>
      </c>
      <c r="E78" s="37"/>
      <c r="F78" s="12"/>
      <c r="H78" s="450"/>
      <c r="I78" s="39"/>
      <c r="J78" s="449"/>
      <c r="K78" s="39"/>
      <c r="L78" s="8"/>
    </row>
    <row r="79" spans="1:12" ht="15" customHeight="1">
      <c r="A79" s="642"/>
      <c r="B79" s="24" t="s">
        <v>441</v>
      </c>
      <c r="C79" s="37">
        <v>80</v>
      </c>
      <c r="D79" s="37">
        <v>80</v>
      </c>
      <c r="E79" s="37"/>
      <c r="F79" s="12"/>
      <c r="H79" s="450"/>
      <c r="I79" s="39"/>
      <c r="J79" s="449"/>
      <c r="K79" s="39"/>
      <c r="L79" s="8"/>
    </row>
    <row r="80" spans="1:12" ht="15" customHeight="1">
      <c r="A80" s="642"/>
      <c r="B80" s="24" t="s">
        <v>442</v>
      </c>
      <c r="C80" s="37">
        <v>470</v>
      </c>
      <c r="D80" s="37">
        <v>470</v>
      </c>
      <c r="E80" s="37"/>
      <c r="F80" s="12"/>
      <c r="H80" s="450"/>
      <c r="I80" s="39"/>
      <c r="J80" s="449"/>
      <c r="K80" s="39"/>
      <c r="L80" s="8"/>
    </row>
    <row r="81" spans="1:12" ht="15" customHeight="1">
      <c r="A81" s="642"/>
      <c r="B81" s="23" t="s">
        <v>431</v>
      </c>
      <c r="C81" s="37">
        <v>120</v>
      </c>
      <c r="D81" s="37">
        <v>120</v>
      </c>
      <c r="E81" s="37"/>
      <c r="F81" s="12"/>
      <c r="H81" s="448"/>
      <c r="I81" s="39"/>
      <c r="J81" s="449"/>
      <c r="K81" s="39"/>
      <c r="L81" s="8"/>
    </row>
    <row r="82" spans="1:12" ht="15" customHeight="1">
      <c r="A82" s="642"/>
      <c r="B82" s="23" t="s">
        <v>443</v>
      </c>
      <c r="C82" s="37">
        <v>270</v>
      </c>
      <c r="D82" s="37">
        <v>270</v>
      </c>
      <c r="E82" s="37"/>
      <c r="F82" s="12"/>
      <c r="H82" s="448"/>
      <c r="I82" s="39"/>
      <c r="J82" s="449"/>
      <c r="K82" s="39"/>
      <c r="L82" s="8"/>
    </row>
    <row r="83" spans="1:12" ht="15" customHeight="1">
      <c r="A83" s="642"/>
      <c r="B83" s="24" t="s">
        <v>444</v>
      </c>
      <c r="C83" s="37">
        <v>405</v>
      </c>
      <c r="D83" s="37">
        <v>405</v>
      </c>
      <c r="E83" s="37"/>
      <c r="F83" s="12"/>
      <c r="H83" s="450"/>
      <c r="I83" s="39"/>
      <c r="J83" s="449"/>
      <c r="K83" s="39"/>
      <c r="L83" s="8"/>
    </row>
    <row r="84" spans="1:12" ht="15" customHeight="1">
      <c r="A84" s="642"/>
      <c r="B84" s="23" t="s">
        <v>174</v>
      </c>
      <c r="C84" s="37">
        <v>225</v>
      </c>
      <c r="D84" s="37">
        <v>225</v>
      </c>
      <c r="E84" s="37"/>
      <c r="F84" s="12"/>
      <c r="H84" s="448"/>
      <c r="I84" s="39"/>
      <c r="J84" s="449"/>
      <c r="K84" s="39"/>
      <c r="L84" s="8"/>
    </row>
    <row r="85" spans="1:12" ht="15" customHeight="1">
      <c r="A85" s="642"/>
      <c r="B85" s="23" t="s">
        <v>175</v>
      </c>
      <c r="C85" s="37">
        <v>105</v>
      </c>
      <c r="D85" s="37">
        <v>105</v>
      </c>
      <c r="E85" s="37"/>
      <c r="F85" s="12"/>
      <c r="H85" s="448"/>
      <c r="I85" s="39"/>
      <c r="J85" s="449"/>
      <c r="K85" s="39"/>
      <c r="L85" s="8"/>
    </row>
    <row r="86" spans="1:12" ht="15" customHeight="1">
      <c r="A86" s="642"/>
      <c r="B86" s="23" t="s">
        <v>437</v>
      </c>
      <c r="C86" s="37">
        <v>100</v>
      </c>
      <c r="D86" s="37">
        <v>100</v>
      </c>
      <c r="E86" s="37"/>
      <c r="F86" s="12"/>
      <c r="H86" s="460"/>
      <c r="I86" s="39"/>
      <c r="J86" s="449"/>
      <c r="K86" s="39"/>
      <c r="L86" s="8"/>
    </row>
    <row r="87" spans="1:12" ht="15" customHeight="1">
      <c r="A87" s="642"/>
      <c r="B87" s="23" t="s">
        <v>176</v>
      </c>
      <c r="C87" s="37">
        <v>700</v>
      </c>
      <c r="D87" s="37">
        <v>700</v>
      </c>
      <c r="E87" s="37"/>
      <c r="F87" s="12"/>
      <c r="H87" s="448"/>
      <c r="I87" s="39"/>
      <c r="J87" s="449"/>
      <c r="K87" s="39"/>
      <c r="L87" s="8"/>
    </row>
    <row r="88" spans="1:12" ht="15" customHeight="1">
      <c r="A88" s="642"/>
      <c r="B88" s="23" t="s">
        <v>177</v>
      </c>
      <c r="C88" s="37">
        <v>278</v>
      </c>
      <c r="D88" s="37">
        <v>198</v>
      </c>
      <c r="E88" s="37"/>
      <c r="F88" s="12"/>
      <c r="H88" s="448"/>
      <c r="I88" s="39"/>
      <c r="J88" s="449"/>
      <c r="K88" s="39"/>
      <c r="L88" s="8"/>
    </row>
    <row r="89" spans="1:12" ht="15" customHeight="1">
      <c r="A89" s="642"/>
      <c r="B89" s="23" t="s">
        <v>438</v>
      </c>
      <c r="C89" s="37">
        <v>2500</v>
      </c>
      <c r="D89" s="37">
        <v>2500</v>
      </c>
      <c r="E89" s="37"/>
      <c r="F89" s="12"/>
      <c r="H89" s="450"/>
      <c r="I89" s="39"/>
      <c r="J89" s="449"/>
      <c r="K89" s="39"/>
      <c r="L89" s="8"/>
    </row>
    <row r="90" spans="1:12" ht="15" customHeight="1">
      <c r="A90" s="642"/>
      <c r="B90" s="23" t="s">
        <v>439</v>
      </c>
      <c r="C90" s="37">
        <v>5900</v>
      </c>
      <c r="D90" s="37">
        <v>5900</v>
      </c>
      <c r="E90" s="37"/>
      <c r="F90" s="12"/>
      <c r="H90" s="450"/>
      <c r="I90" s="39"/>
      <c r="J90" s="449"/>
      <c r="K90" s="39"/>
      <c r="L90" s="8"/>
    </row>
    <row r="91" spans="1:12" ht="15" customHeight="1">
      <c r="A91" s="247" t="s">
        <v>32</v>
      </c>
      <c r="B91" s="25" t="s">
        <v>158</v>
      </c>
      <c r="C91" s="36">
        <f>SUM(C92:C110)</f>
        <v>124790</v>
      </c>
      <c r="D91" s="36">
        <f>SUM(D92:D110)</f>
        <v>124790</v>
      </c>
      <c r="E91" s="36"/>
      <c r="H91" s="448"/>
      <c r="I91" s="39"/>
      <c r="J91" s="449"/>
      <c r="K91" s="39"/>
      <c r="L91" s="8"/>
    </row>
    <row r="92" spans="1:12" ht="15" customHeight="1">
      <c r="A92" s="641"/>
      <c r="B92" s="23" t="s">
        <v>159</v>
      </c>
      <c r="C92" s="37">
        <v>1000</v>
      </c>
      <c r="D92" s="37">
        <v>1000</v>
      </c>
      <c r="E92" s="37"/>
      <c r="H92" s="450"/>
      <c r="I92" s="39"/>
      <c r="J92" s="449"/>
      <c r="K92" s="39"/>
      <c r="L92" s="8"/>
    </row>
    <row r="93" spans="1:12" ht="15" customHeight="1">
      <c r="A93" s="642"/>
      <c r="B93" s="24" t="s">
        <v>160</v>
      </c>
      <c r="C93" s="37">
        <v>59000</v>
      </c>
      <c r="D93" s="37">
        <v>59000</v>
      </c>
      <c r="E93" s="37"/>
      <c r="H93" s="450"/>
      <c r="I93" s="39"/>
      <c r="J93" s="449"/>
      <c r="K93" s="39"/>
      <c r="L93" s="8"/>
    </row>
    <row r="94" spans="1:12" ht="15" customHeight="1">
      <c r="A94" s="642"/>
      <c r="B94" s="24" t="s">
        <v>161</v>
      </c>
      <c r="C94" s="37">
        <v>14000</v>
      </c>
      <c r="D94" s="37">
        <v>14000</v>
      </c>
      <c r="E94" s="37"/>
      <c r="H94" s="450"/>
      <c r="I94" s="39"/>
      <c r="J94" s="449"/>
      <c r="K94" s="39"/>
      <c r="L94" s="8"/>
    </row>
    <row r="95" spans="1:12" ht="15" customHeight="1">
      <c r="A95" s="642"/>
      <c r="B95" s="24" t="s">
        <v>435</v>
      </c>
      <c r="C95" s="37">
        <v>640</v>
      </c>
      <c r="D95" s="37">
        <v>640</v>
      </c>
      <c r="E95" s="37"/>
      <c r="H95" s="450"/>
      <c r="I95" s="39"/>
      <c r="J95" s="449"/>
      <c r="K95" s="39"/>
      <c r="L95" s="8"/>
    </row>
    <row r="96" spans="1:12" ht="15" customHeight="1">
      <c r="A96" s="642"/>
      <c r="B96" s="24" t="s">
        <v>162</v>
      </c>
      <c r="C96" s="37">
        <v>5200</v>
      </c>
      <c r="D96" s="37">
        <v>5200</v>
      </c>
      <c r="E96" s="37"/>
      <c r="H96" s="450"/>
      <c r="I96" s="39"/>
      <c r="J96" s="449"/>
      <c r="K96" s="39"/>
      <c r="L96" s="8"/>
    </row>
    <row r="97" spans="1:12" ht="15" customHeight="1">
      <c r="A97" s="642"/>
      <c r="B97" s="24" t="s">
        <v>163</v>
      </c>
      <c r="C97" s="37">
        <v>1300</v>
      </c>
      <c r="D97" s="37">
        <v>1300</v>
      </c>
      <c r="E97" s="37"/>
      <c r="H97" s="450"/>
      <c r="I97" s="39"/>
      <c r="J97" s="449"/>
      <c r="K97" s="39"/>
      <c r="L97" s="8"/>
    </row>
    <row r="98" spans="1:12" ht="15" customHeight="1">
      <c r="A98" s="642"/>
      <c r="B98" s="24" t="s">
        <v>164</v>
      </c>
      <c r="C98" s="37">
        <v>2000</v>
      </c>
      <c r="D98" s="37">
        <v>2000</v>
      </c>
      <c r="E98" s="37"/>
      <c r="H98" s="450"/>
      <c r="I98" s="39"/>
      <c r="J98" s="449"/>
      <c r="K98" s="39"/>
      <c r="L98" s="8"/>
    </row>
    <row r="99" spans="1:12" ht="15" customHeight="1">
      <c r="A99" s="642"/>
      <c r="B99" s="24" t="s">
        <v>165</v>
      </c>
      <c r="C99" s="37">
        <v>1400</v>
      </c>
      <c r="D99" s="37">
        <v>1400</v>
      </c>
      <c r="E99" s="37"/>
      <c r="H99" s="450"/>
      <c r="I99" s="39"/>
      <c r="J99" s="449"/>
      <c r="K99" s="39"/>
      <c r="L99" s="8"/>
    </row>
    <row r="100" spans="1:12" ht="15" customHeight="1">
      <c r="A100" s="642"/>
      <c r="B100" s="24" t="s">
        <v>166</v>
      </c>
      <c r="C100" s="37">
        <v>2000</v>
      </c>
      <c r="D100" s="37">
        <v>2000</v>
      </c>
      <c r="E100" s="37"/>
      <c r="H100" s="450"/>
      <c r="I100" s="39"/>
      <c r="J100" s="449"/>
      <c r="K100" s="39"/>
      <c r="L100" s="8"/>
    </row>
    <row r="101" spans="1:12" ht="15" customHeight="1">
      <c r="A101" s="642"/>
      <c r="B101" s="24" t="s">
        <v>167</v>
      </c>
      <c r="C101" s="37">
        <v>1800</v>
      </c>
      <c r="D101" s="37">
        <v>1800</v>
      </c>
      <c r="E101" s="37"/>
      <c r="H101" s="450"/>
      <c r="I101" s="39"/>
      <c r="J101" s="449"/>
      <c r="K101" s="39"/>
      <c r="L101" s="8"/>
    </row>
    <row r="102" spans="1:12" ht="15" customHeight="1">
      <c r="A102" s="642"/>
      <c r="B102" s="24" t="s">
        <v>168</v>
      </c>
      <c r="C102" s="37">
        <v>2200</v>
      </c>
      <c r="D102" s="37">
        <v>2200</v>
      </c>
      <c r="E102" s="37"/>
      <c r="G102" s="166"/>
      <c r="H102" s="450"/>
      <c r="I102" s="39"/>
      <c r="J102" s="449"/>
      <c r="K102" s="39"/>
      <c r="L102" s="8"/>
    </row>
    <row r="103" spans="1:12" ht="15" customHeight="1">
      <c r="A103" s="642"/>
      <c r="B103" s="24" t="s">
        <v>169</v>
      </c>
      <c r="C103" s="37">
        <v>13000</v>
      </c>
      <c r="D103" s="37">
        <v>13000</v>
      </c>
      <c r="E103" s="37"/>
      <c r="H103" s="450"/>
      <c r="I103" s="39"/>
      <c r="J103" s="449"/>
      <c r="K103" s="39"/>
      <c r="L103" s="8"/>
    </row>
    <row r="104" spans="1:12" ht="15" customHeight="1">
      <c r="A104" s="642"/>
      <c r="B104" s="24" t="s">
        <v>170</v>
      </c>
      <c r="C104" s="37">
        <v>2000</v>
      </c>
      <c r="D104" s="37">
        <v>2000</v>
      </c>
      <c r="E104" s="37"/>
      <c r="H104" s="450"/>
      <c r="I104" s="39"/>
      <c r="J104" s="449"/>
      <c r="K104" s="39"/>
      <c r="L104" s="8"/>
    </row>
    <row r="105" spans="1:12" ht="15" customHeight="1">
      <c r="A105" s="642"/>
      <c r="B105" s="24" t="s">
        <v>171</v>
      </c>
      <c r="C105" s="37">
        <v>14000</v>
      </c>
      <c r="D105" s="37">
        <v>14000</v>
      </c>
      <c r="E105" s="37"/>
      <c r="H105" s="450"/>
      <c r="I105" s="39"/>
      <c r="J105" s="461"/>
      <c r="K105" s="39"/>
      <c r="L105" s="8"/>
    </row>
    <row r="106" spans="1:12" ht="15" customHeight="1">
      <c r="A106" s="642"/>
      <c r="B106" s="24" t="s">
        <v>172</v>
      </c>
      <c r="C106" s="204">
        <v>2200</v>
      </c>
      <c r="D106" s="204">
        <v>2200</v>
      </c>
      <c r="E106" s="204"/>
      <c r="H106" s="450"/>
      <c r="I106" s="462"/>
      <c r="J106" s="449"/>
      <c r="K106" s="462"/>
      <c r="L106" s="8"/>
    </row>
    <row r="107" spans="1:12" ht="15" customHeight="1">
      <c r="A107" s="642"/>
      <c r="B107" s="24" t="s">
        <v>404</v>
      </c>
      <c r="C107" s="204">
        <v>2000</v>
      </c>
      <c r="D107" s="204">
        <v>2000</v>
      </c>
      <c r="E107" s="204"/>
      <c r="H107" s="450"/>
      <c r="I107" s="462"/>
      <c r="J107" s="449"/>
      <c r="K107" s="462"/>
      <c r="L107" s="8"/>
    </row>
    <row r="108" spans="1:12" ht="15" customHeight="1">
      <c r="A108" s="642"/>
      <c r="B108" s="24" t="s">
        <v>406</v>
      </c>
      <c r="C108" s="204">
        <v>50</v>
      </c>
      <c r="D108" s="204">
        <v>50</v>
      </c>
      <c r="E108" s="204"/>
      <c r="H108" s="450"/>
      <c r="I108" s="462"/>
      <c r="J108" s="449"/>
      <c r="K108" s="462"/>
      <c r="L108" s="8"/>
    </row>
    <row r="109" spans="1:12" ht="15" customHeight="1">
      <c r="A109" s="642"/>
      <c r="B109" s="24" t="s">
        <v>405</v>
      </c>
      <c r="C109" s="204">
        <v>500</v>
      </c>
      <c r="D109" s="204">
        <v>500</v>
      </c>
      <c r="E109" s="204"/>
      <c r="H109" s="450"/>
      <c r="I109" s="462"/>
      <c r="J109" s="449"/>
      <c r="K109" s="462"/>
      <c r="L109" s="8"/>
    </row>
    <row r="110" spans="1:12" ht="15" customHeight="1" thickBot="1">
      <c r="A110" s="643"/>
      <c r="B110" s="242" t="s">
        <v>173</v>
      </c>
      <c r="C110" s="169">
        <v>500</v>
      </c>
      <c r="D110" s="169">
        <v>500</v>
      </c>
      <c r="E110" s="169"/>
      <c r="H110" s="450"/>
      <c r="I110" s="39"/>
      <c r="J110" s="449"/>
      <c r="K110" s="39"/>
      <c r="L110" s="8"/>
    </row>
    <row r="111" spans="1:12" ht="15" customHeight="1">
      <c r="A111" s="3"/>
      <c r="B111" s="4"/>
      <c r="C111" s="4"/>
      <c r="D111" s="4"/>
      <c r="E111" s="468"/>
      <c r="H111" s="8"/>
      <c r="I111" s="8"/>
      <c r="J111" s="8"/>
      <c r="K111" s="8"/>
      <c r="L111" s="8"/>
    </row>
    <row r="112" spans="1:12" ht="15" customHeight="1">
      <c r="A112" s="3"/>
      <c r="B112" s="4"/>
      <c r="C112" s="28"/>
      <c r="D112" s="28"/>
      <c r="E112" s="30"/>
      <c r="F112" s="8"/>
      <c r="H112" s="8"/>
      <c r="I112" s="8"/>
      <c r="J112" s="8"/>
      <c r="K112" s="463"/>
      <c r="L112" s="8"/>
    </row>
    <row r="113" spans="1:12" ht="15" customHeight="1">
      <c r="A113" s="3"/>
      <c r="B113" s="464"/>
      <c r="C113" s="465"/>
      <c r="D113" s="465"/>
      <c r="E113" s="465"/>
      <c r="H113" s="8"/>
      <c r="I113" s="8"/>
      <c r="J113" s="8"/>
      <c r="K113" s="8"/>
      <c r="L113" s="8"/>
    </row>
    <row r="114" spans="1:12" ht="15" customHeight="1">
      <c r="A114" s="3"/>
      <c r="B114" s="465"/>
      <c r="C114" s="465"/>
      <c r="D114" s="465"/>
      <c r="E114" s="465"/>
      <c r="H114" s="8"/>
      <c r="I114" s="8"/>
      <c r="J114" s="8"/>
      <c r="K114" s="8"/>
      <c r="L114" s="8"/>
    </row>
    <row r="115" spans="1:12" ht="27" customHeight="1">
      <c r="A115" s="3"/>
      <c r="B115" s="465"/>
      <c r="C115" s="465"/>
      <c r="D115" s="465"/>
      <c r="E115" s="465"/>
      <c r="H115" s="8"/>
      <c r="I115" s="8"/>
      <c r="J115" s="8"/>
      <c r="K115" s="8"/>
      <c r="L115" s="8"/>
    </row>
    <row r="116" spans="1:12" ht="15" customHeight="1">
      <c r="A116" s="3"/>
      <c r="B116" s="465"/>
      <c r="C116" s="465"/>
      <c r="D116" s="465"/>
      <c r="E116" s="465"/>
      <c r="H116" s="8"/>
      <c r="I116" s="8"/>
      <c r="J116" s="8"/>
      <c r="K116" s="8"/>
      <c r="L116" s="8"/>
    </row>
    <row r="117" spans="1:12" ht="15" customHeight="1">
      <c r="A117" s="3"/>
      <c r="B117" s="465"/>
      <c r="C117" s="465"/>
      <c r="D117" s="465"/>
      <c r="E117" s="465"/>
      <c r="H117" s="8"/>
      <c r="I117" s="8"/>
      <c r="J117" s="8"/>
      <c r="K117" s="8"/>
      <c r="L117" s="8"/>
    </row>
    <row r="118" spans="1:12" ht="15" customHeight="1">
      <c r="A118" s="3"/>
      <c r="B118" s="465"/>
      <c r="C118" s="465"/>
      <c r="D118" s="465"/>
      <c r="E118" s="465"/>
      <c r="H118" s="8"/>
      <c r="I118" s="8"/>
      <c r="J118" s="8"/>
      <c r="K118" s="8"/>
      <c r="L118" s="8"/>
    </row>
    <row r="119" spans="1:12" ht="15" customHeight="1">
      <c r="A119" s="3"/>
      <c r="B119" s="465"/>
      <c r="C119" s="465"/>
      <c r="D119" s="465"/>
      <c r="E119" s="465"/>
      <c r="H119" s="8"/>
      <c r="I119" s="8"/>
      <c r="J119" s="8"/>
      <c r="K119" s="8"/>
      <c r="L119" s="8"/>
    </row>
    <row r="120" spans="1:12" ht="15" customHeight="1">
      <c r="A120" s="3"/>
      <c r="B120" s="466"/>
      <c r="C120" s="465"/>
      <c r="D120" s="465"/>
      <c r="E120" s="465"/>
      <c r="H120" s="8"/>
      <c r="I120" s="8"/>
      <c r="J120" s="8"/>
      <c r="K120" s="8"/>
      <c r="L120" s="8"/>
    </row>
    <row r="121" spans="2:12" ht="12.75">
      <c r="B121" s="465"/>
      <c r="C121" s="8"/>
      <c r="D121" s="8"/>
      <c r="E121" s="465"/>
      <c r="H121" s="8"/>
      <c r="I121" s="8"/>
      <c r="J121" s="8"/>
      <c r="K121" s="8"/>
      <c r="L121" s="8"/>
    </row>
    <row r="122" spans="2:12" ht="12.75">
      <c r="B122" s="465"/>
      <c r="C122" s="8"/>
      <c r="D122" s="8"/>
      <c r="E122" s="465"/>
      <c r="H122" s="8"/>
      <c r="I122" s="8"/>
      <c r="J122" s="8"/>
      <c r="K122" s="8"/>
      <c r="L122" s="8"/>
    </row>
    <row r="123" spans="2:12" ht="12.75">
      <c r="B123" s="465"/>
      <c r="C123" s="8"/>
      <c r="D123" s="8"/>
      <c r="E123" s="465"/>
      <c r="H123" s="8"/>
      <c r="I123" s="8"/>
      <c r="J123" s="8"/>
      <c r="K123" s="8"/>
      <c r="L123" s="8"/>
    </row>
    <row r="124" spans="2:12" ht="12.75">
      <c r="B124" s="465"/>
      <c r="C124" s="8"/>
      <c r="D124" s="8"/>
      <c r="E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H129" s="8"/>
      <c r="I129" s="8"/>
      <c r="J129" s="8"/>
      <c r="K129" s="8"/>
      <c r="L129" s="8"/>
    </row>
    <row r="130" spans="2:12" ht="12.75">
      <c r="B130" s="465"/>
      <c r="C130" s="8"/>
      <c r="D130" s="8"/>
      <c r="E130" s="465"/>
      <c r="H130" s="8"/>
      <c r="I130" s="8"/>
      <c r="J130" s="8"/>
      <c r="K130" s="8"/>
      <c r="L130" s="8"/>
    </row>
    <row r="131" spans="2:12" ht="13.5">
      <c r="B131" s="466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465"/>
      <c r="C132" s="8"/>
      <c r="D132" s="8"/>
      <c r="E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H142" s="8"/>
      <c r="I142" s="8"/>
      <c r="J142" s="8"/>
      <c r="K142" s="8"/>
      <c r="L142" s="8"/>
    </row>
    <row r="143" spans="2:12" ht="13.5">
      <c r="B143" s="466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H146" s="8"/>
      <c r="I146" s="8"/>
      <c r="J146" s="8"/>
      <c r="K146" s="8"/>
      <c r="L146" s="8"/>
    </row>
    <row r="147" spans="2:12" ht="13.5">
      <c r="B147" s="467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H175" s="8"/>
      <c r="I175" s="8"/>
      <c r="J175" s="8"/>
      <c r="K175" s="8"/>
      <c r="L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</sheetData>
  <sheetProtection/>
  <mergeCells count="10">
    <mergeCell ref="E5:E6"/>
    <mergeCell ref="A1:D1"/>
    <mergeCell ref="A2:D2"/>
    <mergeCell ref="A3:D3"/>
    <mergeCell ref="A92:A110"/>
    <mergeCell ref="A51:A90"/>
    <mergeCell ref="A10:A49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93"/>
  <sheetViews>
    <sheetView zoomScalePageLayoutView="0" workbookViewId="0" topLeftCell="A13">
      <selection activeCell="A3" sqref="A3:D3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17.8515625" style="0" customWidth="1"/>
    <col min="4" max="4" width="21.28125" style="0" customWidth="1"/>
    <col min="5" max="5" width="11.8515625" style="0" hidden="1" customWidth="1"/>
    <col min="6" max="6" width="11.28125" style="0" hidden="1" customWidth="1"/>
  </cols>
  <sheetData>
    <row r="1" spans="1:6" ht="12.75">
      <c r="A1" s="615" t="s">
        <v>214</v>
      </c>
      <c r="B1" s="615"/>
      <c r="C1" s="615"/>
      <c r="D1" s="615"/>
      <c r="E1" s="87"/>
      <c r="F1" s="87"/>
    </row>
    <row r="2" spans="1:6" ht="12.75">
      <c r="A2" s="626" t="s">
        <v>588</v>
      </c>
      <c r="B2" s="626"/>
      <c r="C2" s="626"/>
      <c r="D2" s="626"/>
      <c r="E2" s="44"/>
      <c r="F2" s="44"/>
    </row>
    <row r="3" spans="1:6" ht="12.75">
      <c r="A3" s="626" t="s">
        <v>445</v>
      </c>
      <c r="B3" s="626"/>
      <c r="C3" s="626"/>
      <c r="D3" s="626"/>
      <c r="E3" s="44"/>
      <c r="F3" s="44"/>
    </row>
    <row r="4" spans="1:6" ht="12.75">
      <c r="A4" s="626" t="s">
        <v>532</v>
      </c>
      <c r="B4" s="626"/>
      <c r="C4" s="626"/>
      <c r="D4" s="626"/>
      <c r="E4" s="44"/>
      <c r="F4" s="44"/>
    </row>
    <row r="5" spans="1:6" ht="13.5" thickBot="1">
      <c r="A5" s="673" t="s">
        <v>379</v>
      </c>
      <c r="B5" s="673"/>
      <c r="C5" s="673"/>
      <c r="D5" s="673"/>
      <c r="E5" s="541"/>
      <c r="F5" s="541"/>
    </row>
    <row r="6" spans="1:6" ht="38.25" customHeight="1" thickBot="1" thickTop="1">
      <c r="A6" s="149" t="s">
        <v>178</v>
      </c>
      <c r="B6" s="150" t="s">
        <v>179</v>
      </c>
      <c r="C6" s="151" t="s">
        <v>555</v>
      </c>
      <c r="D6" s="151" t="s">
        <v>531</v>
      </c>
      <c r="E6" s="151"/>
      <c r="F6" s="151"/>
    </row>
    <row r="7" spans="1:6" ht="13.5" customHeight="1" thickBot="1">
      <c r="A7" s="5"/>
      <c r="B7" s="1"/>
      <c r="C7" s="1"/>
      <c r="D7" s="1"/>
      <c r="E7" s="1"/>
      <c r="F7" s="152"/>
    </row>
    <row r="8" spans="1:6" ht="15.75" customHeight="1" thickBot="1">
      <c r="A8" s="148" t="s">
        <v>3</v>
      </c>
      <c r="B8" s="669" t="s">
        <v>180</v>
      </c>
      <c r="C8" s="670"/>
      <c r="D8" s="670"/>
      <c r="E8" s="539"/>
      <c r="F8" s="540"/>
    </row>
    <row r="9" spans="1:6" ht="15" customHeight="1" thickBot="1">
      <c r="A9" s="5"/>
      <c r="B9" s="1"/>
      <c r="C9" s="1"/>
      <c r="D9" s="1"/>
      <c r="E9" s="1"/>
      <c r="F9" s="153"/>
    </row>
    <row r="10" spans="1:6" ht="38.25" customHeight="1" thickBot="1">
      <c r="A10" s="359" t="s">
        <v>5</v>
      </c>
      <c r="B10" s="369" t="s">
        <v>446</v>
      </c>
      <c r="C10" s="469">
        <v>136250</v>
      </c>
      <c r="D10" s="469">
        <v>136250</v>
      </c>
      <c r="E10" s="398"/>
      <c r="F10" s="388"/>
    </row>
    <row r="11" spans="1:6" ht="30" customHeight="1" thickBot="1">
      <c r="A11" s="332" t="s">
        <v>9</v>
      </c>
      <c r="B11" s="418" t="s">
        <v>447</v>
      </c>
      <c r="C11" s="417">
        <v>27000</v>
      </c>
      <c r="D11" s="417"/>
      <c r="E11" s="416"/>
      <c r="F11" s="386"/>
    </row>
    <row r="12" spans="1:6" ht="15" customHeight="1" thickBot="1">
      <c r="A12" s="332" t="s">
        <v>77</v>
      </c>
      <c r="B12" s="418" t="s">
        <v>448</v>
      </c>
      <c r="C12" s="417">
        <v>17000</v>
      </c>
      <c r="D12" s="417">
        <v>17000</v>
      </c>
      <c r="E12" s="417"/>
      <c r="F12" s="419"/>
    </row>
    <row r="13" spans="1:6" ht="18" customHeight="1" thickBot="1">
      <c r="A13" s="412"/>
      <c r="B13" s="413" t="s">
        <v>96</v>
      </c>
      <c r="C13" s="414">
        <f>SUM(C10:C12)</f>
        <v>180250</v>
      </c>
      <c r="D13" s="414">
        <f>SUM(D10:D12)</f>
        <v>153250</v>
      </c>
      <c r="E13" s="414"/>
      <c r="F13" s="415"/>
    </row>
    <row r="14" spans="1:6" ht="13.5" customHeight="1" thickBot="1">
      <c r="A14" s="316"/>
      <c r="B14" s="154"/>
      <c r="C14" s="160"/>
      <c r="D14" s="160"/>
      <c r="E14" s="160"/>
      <c r="F14" s="317"/>
    </row>
    <row r="15" spans="1:6" ht="37.5" customHeight="1" thickBot="1">
      <c r="A15" s="318" t="s">
        <v>178</v>
      </c>
      <c r="B15" s="151" t="s">
        <v>179</v>
      </c>
      <c r="C15" s="151" t="s">
        <v>555</v>
      </c>
      <c r="D15" s="151" t="s">
        <v>531</v>
      </c>
      <c r="E15" s="151"/>
      <c r="F15" s="151"/>
    </row>
    <row r="16" spans="1:6" ht="15" customHeight="1" thickBot="1">
      <c r="A16" s="5"/>
      <c r="B16" s="1"/>
      <c r="C16" s="1"/>
      <c r="D16" s="1"/>
      <c r="E16" s="1"/>
      <c r="F16" s="152"/>
    </row>
    <row r="17" spans="1:6" ht="15" customHeight="1" thickBot="1">
      <c r="A17" s="148" t="s">
        <v>14</v>
      </c>
      <c r="B17" s="669" t="s">
        <v>181</v>
      </c>
      <c r="C17" s="670"/>
      <c r="D17" s="670"/>
      <c r="E17" s="670"/>
      <c r="F17" s="671"/>
    </row>
    <row r="18" spans="1:6" ht="15" customHeight="1">
      <c r="A18" s="357" t="s">
        <v>5</v>
      </c>
      <c r="B18" s="240" t="s">
        <v>449</v>
      </c>
      <c r="C18" s="240">
        <v>96996</v>
      </c>
      <c r="D18" s="240">
        <v>61108</v>
      </c>
      <c r="E18" s="240"/>
      <c r="F18" s="358"/>
    </row>
    <row r="19" spans="1:6" ht="46.5" customHeight="1">
      <c r="A19" s="357" t="s">
        <v>9</v>
      </c>
      <c r="B19" s="240" t="s">
        <v>450</v>
      </c>
      <c r="C19" s="240">
        <v>45569</v>
      </c>
      <c r="D19" s="240">
        <v>44461</v>
      </c>
      <c r="E19" s="240"/>
      <c r="F19" s="358"/>
    </row>
    <row r="20" spans="1:6" ht="18.75" customHeight="1">
      <c r="A20" s="195" t="s">
        <v>77</v>
      </c>
      <c r="B20" s="319" t="s">
        <v>412</v>
      </c>
      <c r="C20" s="196">
        <v>3500</v>
      </c>
      <c r="D20" s="196">
        <v>3500</v>
      </c>
      <c r="E20" s="196"/>
      <c r="F20" s="315"/>
    </row>
    <row r="21" spans="1:6" ht="31.5" customHeight="1" thickBot="1">
      <c r="A21" s="195" t="s">
        <v>80</v>
      </c>
      <c r="B21" s="320" t="s">
        <v>451</v>
      </c>
      <c r="C21" s="321">
        <v>8000</v>
      </c>
      <c r="D21" s="321">
        <v>8000</v>
      </c>
      <c r="E21" s="321"/>
      <c r="F21" s="322"/>
    </row>
    <row r="22" spans="1:6" ht="15" customHeight="1" thickBot="1">
      <c r="A22" s="323"/>
      <c r="B22" s="155" t="s">
        <v>96</v>
      </c>
      <c r="C22" s="324">
        <f>SUM(C18:C21)</f>
        <v>154065</v>
      </c>
      <c r="D22" s="324">
        <f>SUM(D18:D21)</f>
        <v>117069</v>
      </c>
      <c r="E22" s="324"/>
      <c r="F22" s="325"/>
    </row>
    <row r="23" spans="1:6" ht="15" customHeight="1" thickBot="1">
      <c r="A23" s="326"/>
      <c r="B23" s="161"/>
      <c r="C23" s="327"/>
      <c r="D23" s="327"/>
      <c r="E23" s="327"/>
      <c r="F23" s="317"/>
    </row>
    <row r="24" spans="1:6" ht="26.25" thickBot="1">
      <c r="A24" s="318" t="s">
        <v>178</v>
      </c>
      <c r="B24" s="151" t="s">
        <v>179</v>
      </c>
      <c r="C24" s="151" t="s">
        <v>555</v>
      </c>
      <c r="D24" s="151" t="s">
        <v>558</v>
      </c>
      <c r="E24" s="151"/>
      <c r="F24" s="151"/>
    </row>
    <row r="25" spans="1:6" ht="19.5" customHeight="1" thickBot="1">
      <c r="A25" s="5"/>
      <c r="B25" s="1"/>
      <c r="C25" s="1"/>
      <c r="D25" s="1"/>
      <c r="E25" s="1"/>
      <c r="F25" s="152"/>
    </row>
    <row r="26" spans="1:6" ht="15" customHeight="1">
      <c r="A26" s="678" t="s">
        <v>372</v>
      </c>
      <c r="B26" s="674" t="s">
        <v>207</v>
      </c>
      <c r="C26" s="675"/>
      <c r="D26" s="675"/>
      <c r="E26" s="542"/>
      <c r="F26" s="543"/>
    </row>
    <row r="27" spans="1:6" ht="15" customHeight="1" thickBot="1">
      <c r="A27" s="679"/>
      <c r="B27" s="676"/>
      <c r="C27" s="677"/>
      <c r="D27" s="677"/>
      <c r="E27" s="544"/>
      <c r="F27" s="545"/>
    </row>
    <row r="28" spans="1:6" ht="23.25" customHeight="1" thickBot="1">
      <c r="A28" s="332" t="s">
        <v>5</v>
      </c>
      <c r="B28" s="360" t="s">
        <v>452</v>
      </c>
      <c r="C28" s="361"/>
      <c r="D28" s="361"/>
      <c r="E28" s="369"/>
      <c r="F28" s="378"/>
    </row>
    <row r="29" spans="1:6" ht="18" customHeight="1" hidden="1" thickBot="1">
      <c r="A29" s="332"/>
      <c r="B29" s="355" t="s">
        <v>453</v>
      </c>
      <c r="C29" s="363">
        <v>631024</v>
      </c>
      <c r="D29" s="363">
        <v>631024</v>
      </c>
      <c r="E29" s="379"/>
      <c r="F29" s="379"/>
    </row>
    <row r="30" spans="1:6" ht="15" customHeight="1" hidden="1">
      <c r="A30" s="332"/>
      <c r="B30" s="355" t="s">
        <v>454</v>
      </c>
      <c r="C30" s="363">
        <v>577080</v>
      </c>
      <c r="D30" s="363">
        <v>577080</v>
      </c>
      <c r="E30" s="372"/>
      <c r="F30" s="372"/>
    </row>
    <row r="31" spans="1:6" ht="15" customHeight="1" hidden="1" thickBot="1">
      <c r="A31" s="332"/>
      <c r="B31" s="355" t="s">
        <v>455</v>
      </c>
      <c r="C31" s="363">
        <v>3493449</v>
      </c>
      <c r="D31" s="363">
        <v>3493449</v>
      </c>
      <c r="E31" s="372"/>
      <c r="F31" s="372"/>
    </row>
    <row r="32" spans="1:6" ht="15" customHeight="1" thickBot="1">
      <c r="A32" s="332"/>
      <c r="B32" s="355" t="s">
        <v>461</v>
      </c>
      <c r="C32" s="363">
        <v>793</v>
      </c>
      <c r="D32" s="363">
        <v>793</v>
      </c>
      <c r="E32" s="372"/>
      <c r="F32" s="372"/>
    </row>
    <row r="33" spans="1:6" ht="15" customHeight="1" thickBot="1">
      <c r="A33" s="332"/>
      <c r="B33" s="355" t="s">
        <v>453</v>
      </c>
      <c r="C33" s="363">
        <v>631</v>
      </c>
      <c r="D33" s="363">
        <v>631</v>
      </c>
      <c r="E33" s="372"/>
      <c r="F33" s="372"/>
    </row>
    <row r="34" spans="1:6" ht="15" customHeight="1" thickBot="1">
      <c r="A34" s="332"/>
      <c r="B34" s="355" t="s">
        <v>454</v>
      </c>
      <c r="C34" s="363">
        <v>577</v>
      </c>
      <c r="D34" s="363">
        <v>577</v>
      </c>
      <c r="E34" s="372"/>
      <c r="F34" s="372"/>
    </row>
    <row r="35" spans="1:8" ht="15" customHeight="1" thickBot="1">
      <c r="A35" s="332"/>
      <c r="B35" s="365" t="s">
        <v>455</v>
      </c>
      <c r="C35" s="366">
        <v>3494</v>
      </c>
      <c r="D35" s="366">
        <v>3494</v>
      </c>
      <c r="E35" s="373"/>
      <c r="F35" s="373"/>
      <c r="H35" s="523"/>
    </row>
    <row r="36" spans="1:6" ht="27.75" customHeight="1">
      <c r="A36" s="359" t="s">
        <v>9</v>
      </c>
      <c r="B36" s="369" t="s">
        <v>456</v>
      </c>
      <c r="C36" s="370"/>
      <c r="D36" s="370"/>
      <c r="E36" s="371"/>
      <c r="F36" s="378"/>
    </row>
    <row r="37" spans="1:6" ht="15" customHeight="1">
      <c r="A37" s="362"/>
      <c r="B37" s="367" t="s">
        <v>457</v>
      </c>
      <c r="C37" s="368">
        <v>94</v>
      </c>
      <c r="D37" s="368">
        <v>94</v>
      </c>
      <c r="E37" s="372"/>
      <c r="F37" s="372"/>
    </row>
    <row r="38" spans="1:6" ht="15" customHeight="1">
      <c r="A38" s="362"/>
      <c r="B38" s="367" t="s">
        <v>458</v>
      </c>
      <c r="C38" s="368">
        <v>187</v>
      </c>
      <c r="D38" s="368">
        <v>187</v>
      </c>
      <c r="E38" s="372"/>
      <c r="F38" s="372"/>
    </row>
    <row r="39" spans="1:6" ht="15" customHeight="1">
      <c r="A39" s="362"/>
      <c r="B39" s="367" t="s">
        <v>459</v>
      </c>
      <c r="C39" s="368">
        <v>273</v>
      </c>
      <c r="D39" s="368">
        <v>273</v>
      </c>
      <c r="E39" s="372"/>
      <c r="F39" s="372"/>
    </row>
    <row r="40" spans="1:6" ht="15" customHeight="1" thickBot="1">
      <c r="A40" s="362"/>
      <c r="B40" s="367" t="s">
        <v>460</v>
      </c>
      <c r="C40" s="368">
        <v>686</v>
      </c>
      <c r="D40" s="368">
        <v>686</v>
      </c>
      <c r="E40" s="372"/>
      <c r="F40" s="372"/>
    </row>
    <row r="41" spans="1:6" ht="24.75" customHeight="1" thickBot="1">
      <c r="A41" s="376"/>
      <c r="B41" s="380" t="s">
        <v>462</v>
      </c>
      <c r="C41" s="404">
        <f>SUM(C32:C40)</f>
        <v>6735</v>
      </c>
      <c r="D41" s="404">
        <f>SUM(D32:D40)</f>
        <v>6735</v>
      </c>
      <c r="E41" s="377"/>
      <c r="F41" s="377"/>
    </row>
    <row r="42" spans="1:6" ht="15" customHeight="1" thickBot="1">
      <c r="A42" s="364"/>
      <c r="B42" s="1"/>
      <c r="C42" s="374"/>
      <c r="D42" s="375"/>
      <c r="E42" s="6"/>
      <c r="F42" s="6"/>
    </row>
    <row r="43" spans="1:6" ht="15" customHeight="1" thickBot="1">
      <c r="A43" s="364"/>
      <c r="B43" s="1"/>
      <c r="C43" s="374"/>
      <c r="D43" s="375"/>
      <c r="E43" s="6"/>
      <c r="F43" s="6"/>
    </row>
    <row r="44" spans="1:6" ht="40.5" customHeight="1" thickBot="1">
      <c r="A44" s="318" t="s">
        <v>178</v>
      </c>
      <c r="B44" s="151" t="s">
        <v>179</v>
      </c>
      <c r="C44" s="151" t="s">
        <v>555</v>
      </c>
      <c r="D44" s="151" t="s">
        <v>533</v>
      </c>
      <c r="E44" s="151"/>
      <c r="F44" s="151"/>
    </row>
    <row r="45" spans="1:6" ht="15" customHeight="1" thickBot="1">
      <c r="A45" s="328"/>
      <c r="B45" s="52"/>
      <c r="C45" s="51"/>
      <c r="D45" s="52"/>
      <c r="E45" s="51"/>
      <c r="F45" s="152"/>
    </row>
    <row r="46" spans="1:6" ht="39" customHeight="1" thickBot="1">
      <c r="A46" s="148" t="s">
        <v>24</v>
      </c>
      <c r="B46" s="669" t="s">
        <v>185</v>
      </c>
      <c r="C46" s="670"/>
      <c r="D46" s="670"/>
      <c r="E46" s="670"/>
      <c r="F46" s="671"/>
    </row>
    <row r="47" spans="1:6" ht="18" customHeight="1" thickBot="1">
      <c r="A47" s="403" t="s">
        <v>5</v>
      </c>
      <c r="B47" s="407" t="s">
        <v>463</v>
      </c>
      <c r="C47" s="385">
        <v>445000</v>
      </c>
      <c r="D47" s="385"/>
      <c r="E47" s="385"/>
      <c r="F47" s="386"/>
    </row>
    <row r="48" spans="1:6" ht="9.75" customHeight="1" thickBot="1">
      <c r="A48" s="408"/>
      <c r="B48" s="652" t="s">
        <v>464</v>
      </c>
      <c r="C48" s="656">
        <v>237720</v>
      </c>
      <c r="D48" s="656">
        <v>237720</v>
      </c>
      <c r="E48" s="656"/>
      <c r="F48" s="664"/>
    </row>
    <row r="49" spans="1:6" ht="15" customHeight="1" thickBot="1">
      <c r="A49" s="409" t="s">
        <v>9</v>
      </c>
      <c r="B49" s="653"/>
      <c r="C49" s="656"/>
      <c r="D49" s="656"/>
      <c r="E49" s="656"/>
      <c r="F49" s="672"/>
    </row>
    <row r="50" spans="1:6" ht="14.25" customHeight="1" thickBot="1">
      <c r="A50" s="668"/>
      <c r="B50" s="653"/>
      <c r="C50" s="656"/>
      <c r="D50" s="656"/>
      <c r="E50" s="656"/>
      <c r="F50" s="665"/>
    </row>
    <row r="51" spans="1:6" ht="6.75" customHeight="1" hidden="1" thickBot="1">
      <c r="A51" s="668"/>
      <c r="B51" s="654" t="s">
        <v>465</v>
      </c>
      <c r="C51" s="656">
        <v>298000</v>
      </c>
      <c r="D51" s="656">
        <v>298000</v>
      </c>
      <c r="E51" s="656"/>
      <c r="F51" s="664"/>
    </row>
    <row r="52" spans="1:6" ht="2.25" customHeight="1" hidden="1" thickBot="1">
      <c r="A52" s="668"/>
      <c r="B52" s="654"/>
      <c r="C52" s="656"/>
      <c r="D52" s="656"/>
      <c r="E52" s="656"/>
      <c r="F52" s="672"/>
    </row>
    <row r="53" spans="1:6" ht="30.75" customHeight="1" thickBot="1">
      <c r="A53" s="332" t="s">
        <v>77</v>
      </c>
      <c r="B53" s="654"/>
      <c r="C53" s="656"/>
      <c r="D53" s="656"/>
      <c r="E53" s="656"/>
      <c r="F53" s="665"/>
    </row>
    <row r="54" spans="1:6" ht="17.25" customHeight="1" thickBot="1">
      <c r="A54" s="332" t="s">
        <v>80</v>
      </c>
      <c r="B54" s="397" t="s">
        <v>466</v>
      </c>
      <c r="C54" s="385">
        <v>450000</v>
      </c>
      <c r="D54" s="385">
        <v>450000</v>
      </c>
      <c r="E54" s="385"/>
      <c r="F54" s="386"/>
    </row>
    <row r="55" spans="1:6" ht="29.25" customHeight="1" thickBot="1">
      <c r="A55" s="332" t="s">
        <v>81</v>
      </c>
      <c r="B55" s="410" t="s">
        <v>485</v>
      </c>
      <c r="C55" s="385">
        <v>260000</v>
      </c>
      <c r="D55" s="385"/>
      <c r="E55" s="385"/>
      <c r="F55" s="388"/>
    </row>
    <row r="56" spans="1:6" ht="15" customHeight="1" thickBot="1">
      <c r="A56" s="651" t="s">
        <v>83</v>
      </c>
      <c r="B56" s="652" t="s">
        <v>467</v>
      </c>
      <c r="C56" s="656">
        <v>386000</v>
      </c>
      <c r="D56" s="656"/>
      <c r="E56" s="656"/>
      <c r="F56" s="664"/>
    </row>
    <row r="57" spans="1:6" ht="28.5" customHeight="1" thickBot="1">
      <c r="A57" s="651"/>
      <c r="B57" s="652"/>
      <c r="C57" s="656"/>
      <c r="D57" s="656"/>
      <c r="E57" s="656"/>
      <c r="F57" s="665"/>
    </row>
    <row r="58" spans="1:6" ht="15" customHeight="1" thickBot="1">
      <c r="A58" s="651"/>
      <c r="B58" s="652" t="s">
        <v>468</v>
      </c>
      <c r="C58" s="656">
        <v>80000</v>
      </c>
      <c r="D58" s="656"/>
      <c r="E58" s="656"/>
      <c r="F58" s="664"/>
    </row>
    <row r="59" spans="1:6" ht="15" customHeight="1" thickBot="1">
      <c r="A59" s="400" t="s">
        <v>85</v>
      </c>
      <c r="B59" s="652"/>
      <c r="C59" s="656"/>
      <c r="D59" s="656"/>
      <c r="E59" s="656"/>
      <c r="F59" s="665"/>
    </row>
    <row r="60" spans="1:6" ht="15" customHeight="1" thickBot="1">
      <c r="A60" s="402" t="s">
        <v>87</v>
      </c>
      <c r="B60" s="406" t="s">
        <v>481</v>
      </c>
      <c r="C60" s="391">
        <v>10000</v>
      </c>
      <c r="D60" s="391">
        <v>10000</v>
      </c>
      <c r="E60" s="391"/>
      <c r="F60" s="392"/>
    </row>
    <row r="61" spans="1:6" ht="15" customHeight="1">
      <c r="A61" s="401"/>
      <c r="B61" s="657" t="s">
        <v>482</v>
      </c>
      <c r="C61" s="659">
        <v>13330</v>
      </c>
      <c r="D61" s="659">
        <v>13330</v>
      </c>
      <c r="E61" s="659"/>
      <c r="F61" s="664"/>
    </row>
    <row r="62" spans="1:6" ht="15" customHeight="1" thickBot="1">
      <c r="A62" s="402" t="s">
        <v>90</v>
      </c>
      <c r="B62" s="658"/>
      <c r="C62" s="660"/>
      <c r="D62" s="660"/>
      <c r="E62" s="660"/>
      <c r="F62" s="666"/>
    </row>
    <row r="63" spans="1:6" ht="15" customHeight="1" thickBot="1">
      <c r="A63" s="400" t="s">
        <v>92</v>
      </c>
      <c r="B63" s="393" t="s">
        <v>483</v>
      </c>
      <c r="C63" s="363">
        <v>130900</v>
      </c>
      <c r="D63" s="363">
        <v>130900</v>
      </c>
      <c r="E63" s="363"/>
      <c r="F63" s="394"/>
    </row>
    <row r="64" spans="1:6" ht="29.25" customHeight="1" thickBot="1">
      <c r="A64" s="400" t="s">
        <v>94</v>
      </c>
      <c r="B64" s="384" t="s">
        <v>411</v>
      </c>
      <c r="C64" s="387">
        <v>19126</v>
      </c>
      <c r="D64" s="387">
        <v>19126</v>
      </c>
      <c r="E64" s="387"/>
      <c r="F64" s="388"/>
    </row>
    <row r="65" spans="1:6" ht="15" customHeight="1">
      <c r="A65" s="359" t="s">
        <v>95</v>
      </c>
      <c r="B65" s="381" t="s">
        <v>193</v>
      </c>
      <c r="C65" s="398"/>
      <c r="D65" s="398"/>
      <c r="E65" s="398"/>
      <c r="F65" s="399"/>
    </row>
    <row r="66" spans="1:6" ht="15" customHeight="1">
      <c r="A66" s="362"/>
      <c r="B66" s="382" t="s">
        <v>469</v>
      </c>
      <c r="C66" s="389">
        <v>3000</v>
      </c>
      <c r="D66" s="389">
        <v>1500</v>
      </c>
      <c r="E66" s="389"/>
      <c r="F66" s="395"/>
    </row>
    <row r="67" spans="1:6" ht="13.5" customHeight="1">
      <c r="A67" s="362"/>
      <c r="B67" s="661" t="s">
        <v>470</v>
      </c>
      <c r="C67" s="662">
        <v>3100</v>
      </c>
      <c r="D67" s="662">
        <v>3100</v>
      </c>
      <c r="E67" s="662"/>
      <c r="F67" s="667"/>
    </row>
    <row r="68" spans="1:6" ht="15" customHeight="1">
      <c r="A68" s="362"/>
      <c r="B68" s="661"/>
      <c r="C68" s="662"/>
      <c r="D68" s="662"/>
      <c r="E68" s="662"/>
      <c r="F68" s="667"/>
    </row>
    <row r="69" spans="1:6" ht="22.5" customHeight="1">
      <c r="A69" s="362"/>
      <c r="B69" s="383" t="s">
        <v>471</v>
      </c>
      <c r="C69" s="389">
        <v>11000</v>
      </c>
      <c r="D69" s="389"/>
      <c r="E69" s="389"/>
      <c r="F69" s="396"/>
    </row>
    <row r="70" spans="1:6" ht="15" customHeight="1">
      <c r="A70" s="362"/>
      <c r="B70" s="383" t="s">
        <v>472</v>
      </c>
      <c r="C70" s="389">
        <v>12500</v>
      </c>
      <c r="D70" s="389">
        <v>12500</v>
      </c>
      <c r="E70" s="389"/>
      <c r="F70" s="390"/>
    </row>
    <row r="71" spans="1:6" ht="15" customHeight="1">
      <c r="A71" s="362"/>
      <c r="B71" s="383" t="s">
        <v>473</v>
      </c>
      <c r="C71" s="389">
        <v>1500</v>
      </c>
      <c r="D71" s="389">
        <v>1500</v>
      </c>
      <c r="E71" s="389"/>
      <c r="F71" s="390"/>
    </row>
    <row r="72" spans="1:7" ht="17.25" customHeight="1" thickBot="1">
      <c r="A72" s="364"/>
      <c r="B72" s="383" t="s">
        <v>474</v>
      </c>
      <c r="C72" s="391">
        <v>2800</v>
      </c>
      <c r="D72" s="391">
        <v>2800</v>
      </c>
      <c r="E72" s="391"/>
      <c r="F72" s="392"/>
      <c r="G72" s="53"/>
    </row>
    <row r="73" spans="1:7" ht="26.25" customHeight="1" thickBot="1">
      <c r="A73" s="332" t="s">
        <v>97</v>
      </c>
      <c r="B73" s="397" t="s">
        <v>475</v>
      </c>
      <c r="C73" s="385">
        <v>60000</v>
      </c>
      <c r="D73" s="385"/>
      <c r="E73" s="385"/>
      <c r="F73" s="392"/>
      <c r="G73" s="53"/>
    </row>
    <row r="74" spans="1:7" ht="17.25" customHeight="1" thickBot="1">
      <c r="A74" s="332" t="s">
        <v>182</v>
      </c>
      <c r="B74" s="655" t="s">
        <v>476</v>
      </c>
      <c r="C74" s="656">
        <v>1680</v>
      </c>
      <c r="D74" s="656">
        <v>1680</v>
      </c>
      <c r="E74" s="656"/>
      <c r="F74" s="663"/>
      <c r="G74" s="53"/>
    </row>
    <row r="75" spans="1:7" ht="11.25" customHeight="1" thickBot="1">
      <c r="A75" s="332"/>
      <c r="B75" s="655"/>
      <c r="C75" s="656"/>
      <c r="D75" s="656"/>
      <c r="E75" s="656"/>
      <c r="F75" s="663"/>
      <c r="G75" s="53"/>
    </row>
    <row r="76" spans="1:7" ht="17.25" customHeight="1" thickBot="1">
      <c r="A76" s="332" t="s">
        <v>183</v>
      </c>
      <c r="B76" s="384" t="s">
        <v>186</v>
      </c>
      <c r="C76" s="385">
        <v>74563</v>
      </c>
      <c r="D76" s="385">
        <v>74563</v>
      </c>
      <c r="E76" s="385"/>
      <c r="F76" s="386"/>
      <c r="G76" s="53"/>
    </row>
    <row r="77" spans="1:7" ht="17.25" customHeight="1" thickBot="1">
      <c r="A77" s="332" t="s">
        <v>184</v>
      </c>
      <c r="B77" s="384" t="s">
        <v>477</v>
      </c>
      <c r="C77" s="385">
        <v>960</v>
      </c>
      <c r="D77" s="385">
        <v>960</v>
      </c>
      <c r="E77" s="385"/>
      <c r="F77" s="386"/>
      <c r="G77" s="53"/>
    </row>
    <row r="78" spans="1:7" ht="17.25" customHeight="1" thickBot="1">
      <c r="A78" s="332" t="s">
        <v>187</v>
      </c>
      <c r="B78" s="384" t="s">
        <v>478</v>
      </c>
      <c r="C78" s="385">
        <v>8000</v>
      </c>
      <c r="D78" s="385"/>
      <c r="E78" s="385"/>
      <c r="F78" s="386"/>
      <c r="G78" s="53"/>
    </row>
    <row r="79" spans="1:7" ht="17.25" customHeight="1" thickBot="1">
      <c r="A79" s="332" t="s">
        <v>188</v>
      </c>
      <c r="B79" s="384" t="s">
        <v>373</v>
      </c>
      <c r="C79" s="385">
        <v>1000</v>
      </c>
      <c r="D79" s="385">
        <v>1000</v>
      </c>
      <c r="E79" s="385"/>
      <c r="F79" s="386"/>
      <c r="G79" s="53"/>
    </row>
    <row r="80" spans="1:7" ht="17.25" customHeight="1" thickBot="1">
      <c r="A80" s="332" t="s">
        <v>189</v>
      </c>
      <c r="B80" s="384" t="s">
        <v>413</v>
      </c>
      <c r="C80" s="385">
        <v>800</v>
      </c>
      <c r="D80" s="385">
        <v>800</v>
      </c>
      <c r="E80" s="385"/>
      <c r="F80" s="386"/>
      <c r="G80" s="53"/>
    </row>
    <row r="81" spans="1:7" ht="17.25" customHeight="1" thickBot="1">
      <c r="A81" s="332" t="s">
        <v>190</v>
      </c>
      <c r="B81" s="655" t="s">
        <v>479</v>
      </c>
      <c r="C81" s="656">
        <v>4100</v>
      </c>
      <c r="D81" s="656">
        <v>4100</v>
      </c>
      <c r="E81" s="656"/>
      <c r="F81" s="663"/>
      <c r="G81" s="53"/>
    </row>
    <row r="82" spans="1:7" ht="17.25" customHeight="1" thickBot="1">
      <c r="A82" s="332"/>
      <c r="B82" s="655"/>
      <c r="C82" s="656"/>
      <c r="D82" s="656"/>
      <c r="E82" s="656"/>
      <c r="F82" s="663"/>
      <c r="G82" s="53"/>
    </row>
    <row r="83" spans="1:7" ht="17.25" customHeight="1" thickBot="1">
      <c r="A83" s="332" t="s">
        <v>206</v>
      </c>
      <c r="B83" s="411" t="s">
        <v>486</v>
      </c>
      <c r="C83" s="385">
        <v>650</v>
      </c>
      <c r="D83" s="385">
        <v>650</v>
      </c>
      <c r="E83" s="385"/>
      <c r="F83" s="386"/>
      <c r="G83" s="53"/>
    </row>
    <row r="84" spans="1:7" ht="17.25" customHeight="1" thickBot="1">
      <c r="A84" s="332" t="s">
        <v>307</v>
      </c>
      <c r="B84" s="384" t="s">
        <v>480</v>
      </c>
      <c r="C84" s="385">
        <v>20000</v>
      </c>
      <c r="D84" s="385">
        <v>20000</v>
      </c>
      <c r="E84" s="385"/>
      <c r="F84" s="386"/>
      <c r="G84" s="53"/>
    </row>
    <row r="85" spans="1:7" ht="17.25" customHeight="1" thickBot="1">
      <c r="A85" s="332" t="s">
        <v>311</v>
      </c>
      <c r="B85" s="384" t="s">
        <v>539</v>
      </c>
      <c r="C85" s="385">
        <v>3539</v>
      </c>
      <c r="D85" s="385">
        <v>3539</v>
      </c>
      <c r="E85" s="385"/>
      <c r="F85" s="386"/>
      <c r="G85" s="53"/>
    </row>
    <row r="86" spans="1:7" ht="17.25" customHeight="1" thickBot="1">
      <c r="A86" s="332" t="s">
        <v>545</v>
      </c>
      <c r="B86" s="384" t="s">
        <v>546</v>
      </c>
      <c r="C86" s="385">
        <v>2440</v>
      </c>
      <c r="D86" s="385">
        <v>2440</v>
      </c>
      <c r="E86" s="385"/>
      <c r="F86" s="386"/>
      <c r="G86" s="53"/>
    </row>
    <row r="87" spans="1:7" ht="33" customHeight="1" thickBot="1">
      <c r="A87" s="332" t="s">
        <v>559</v>
      </c>
      <c r="B87" s="384" t="s">
        <v>552</v>
      </c>
      <c r="C87" s="385">
        <v>5289</v>
      </c>
      <c r="D87" s="385">
        <v>5289</v>
      </c>
      <c r="E87" s="385"/>
      <c r="F87" s="386"/>
      <c r="G87" s="53"/>
    </row>
    <row r="88" spans="1:7" ht="19.5" customHeight="1" thickBot="1">
      <c r="A88" s="332" t="s">
        <v>577</v>
      </c>
      <c r="B88" s="384" t="s">
        <v>578</v>
      </c>
      <c r="C88" s="385"/>
      <c r="D88" s="385">
        <v>75</v>
      </c>
      <c r="E88" s="385"/>
      <c r="F88" s="386"/>
      <c r="G88" s="53"/>
    </row>
    <row r="89" spans="1:6" ht="15" customHeight="1" thickBot="1">
      <c r="A89" s="329"/>
      <c r="B89" s="158"/>
      <c r="C89" s="324">
        <f>SUM(C47:C87)</f>
        <v>2546997</v>
      </c>
      <c r="D89" s="324">
        <f>SUM(D47:D88)</f>
        <v>1295572</v>
      </c>
      <c r="E89" s="324"/>
      <c r="F89" s="325"/>
    </row>
    <row r="90" ht="26.25" customHeight="1"/>
    <row r="91" spans="3:5" ht="27.75" customHeight="1">
      <c r="C91" s="146"/>
      <c r="D91" s="146"/>
      <c r="E91" s="146"/>
    </row>
    <row r="92" ht="15" customHeight="1">
      <c r="E92" s="146"/>
    </row>
    <row r="93" ht="15" customHeight="1">
      <c r="D93" s="146"/>
    </row>
    <row r="94" ht="27.75" customHeight="1"/>
    <row r="95" ht="24.75" customHeight="1"/>
    <row r="96" ht="20.25" customHeight="1"/>
    <row r="97" ht="15" customHeight="1"/>
    <row r="98" ht="15" customHeight="1"/>
    <row r="99" ht="15" customHeight="1"/>
    <row r="100" ht="30" customHeight="1"/>
    <row r="101" ht="15" customHeight="1"/>
    <row r="102" ht="15" customHeight="1"/>
    <row r="103" ht="15" customHeight="1"/>
    <row r="104" ht="40.5" customHeight="1"/>
    <row r="105" ht="15" customHeight="1"/>
    <row r="106" ht="41.2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21" customHeight="1"/>
    <row r="114" ht="15" customHeight="1"/>
    <row r="115" ht="13.5" customHeight="1"/>
    <row r="116" ht="12.75" customHeight="1"/>
    <row r="117" ht="15.75" customHeight="1"/>
    <row r="118" ht="40.5" customHeight="1"/>
    <row r="119" ht="15" customHeight="1"/>
    <row r="120" ht="41.2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30" customHeight="1"/>
    <row r="138" ht="30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</sheetData>
  <sheetProtection/>
  <mergeCells count="52">
    <mergeCell ref="A4:D4"/>
    <mergeCell ref="B26:D27"/>
    <mergeCell ref="A1:D1"/>
    <mergeCell ref="A2:D2"/>
    <mergeCell ref="B17:F17"/>
    <mergeCell ref="A26:A27"/>
    <mergeCell ref="B8:D8"/>
    <mergeCell ref="A3:D3"/>
    <mergeCell ref="B46:F46"/>
    <mergeCell ref="F48:F50"/>
    <mergeCell ref="D51:D53"/>
    <mergeCell ref="E51:E53"/>
    <mergeCell ref="F51:F53"/>
    <mergeCell ref="A5:D5"/>
    <mergeCell ref="F74:F75"/>
    <mergeCell ref="E67:E68"/>
    <mergeCell ref="F67:F68"/>
    <mergeCell ref="D48:D50"/>
    <mergeCell ref="E48:E50"/>
    <mergeCell ref="A50:A52"/>
    <mergeCell ref="F81:F82"/>
    <mergeCell ref="D56:D57"/>
    <mergeCell ref="E56:E57"/>
    <mergeCell ref="F56:F57"/>
    <mergeCell ref="F58:F59"/>
    <mergeCell ref="D61:D62"/>
    <mergeCell ref="E61:E62"/>
    <mergeCell ref="F61:F62"/>
    <mergeCell ref="D74:D75"/>
    <mergeCell ref="E74:E75"/>
    <mergeCell ref="D58:D59"/>
    <mergeCell ref="E58:E59"/>
    <mergeCell ref="C67:C68"/>
    <mergeCell ref="D67:D68"/>
    <mergeCell ref="D81:D82"/>
    <mergeCell ref="E81:E82"/>
    <mergeCell ref="C48:C50"/>
    <mergeCell ref="C56:C57"/>
    <mergeCell ref="B61:B62"/>
    <mergeCell ref="C61:C62"/>
    <mergeCell ref="C81:C82"/>
    <mergeCell ref="B67:B68"/>
    <mergeCell ref="C74:C75"/>
    <mergeCell ref="C51:C53"/>
    <mergeCell ref="B74:B75"/>
    <mergeCell ref="C58:C59"/>
    <mergeCell ref="A56:A58"/>
    <mergeCell ref="B48:B50"/>
    <mergeCell ref="B51:B53"/>
    <mergeCell ref="B56:B57"/>
    <mergeCell ref="B58:B59"/>
    <mergeCell ref="B81:B82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2" max="255" man="1"/>
    <brk id="43" max="255" man="1"/>
    <brk id="9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23"/>
  <sheetViews>
    <sheetView zoomScalePageLayoutView="0" workbookViewId="0" topLeftCell="A1">
      <selection activeCell="A3" sqref="A3:F3"/>
    </sheetView>
  </sheetViews>
  <sheetFormatPr defaultColWidth="9.140625" defaultRowHeight="12.75"/>
  <cols>
    <col min="2" max="2" width="38.140625" style="0" customWidth="1"/>
    <col min="3" max="3" width="20.140625" style="0" customWidth="1"/>
    <col min="4" max="4" width="18.8515625" style="0" customWidth="1"/>
    <col min="5" max="5" width="0" style="0" hidden="1" customWidth="1"/>
    <col min="6" max="6" width="11.28125" style="0" hidden="1" customWidth="1"/>
  </cols>
  <sheetData>
    <row r="1" spans="1:6" ht="12" customHeight="1">
      <c r="A1" s="615" t="s">
        <v>215</v>
      </c>
      <c r="B1" s="615"/>
      <c r="C1" s="615"/>
      <c r="D1" s="615"/>
      <c r="E1" s="615"/>
      <c r="F1" s="615"/>
    </row>
    <row r="2" spans="1:6" ht="12" customHeight="1">
      <c r="A2" s="626" t="s">
        <v>590</v>
      </c>
      <c r="B2" s="626"/>
      <c r="C2" s="626"/>
      <c r="D2" s="626"/>
      <c r="E2" s="626"/>
      <c r="F2" s="626"/>
    </row>
    <row r="3" spans="1:6" ht="12" customHeight="1">
      <c r="A3" s="626" t="s">
        <v>445</v>
      </c>
      <c r="B3" s="626"/>
      <c r="C3" s="626"/>
      <c r="D3" s="626"/>
      <c r="E3" s="626"/>
      <c r="F3" s="626"/>
    </row>
    <row r="4" spans="1:6" ht="12" customHeight="1" thickBot="1">
      <c r="A4" s="616" t="s">
        <v>216</v>
      </c>
      <c r="B4" s="616"/>
      <c r="C4" s="616"/>
      <c r="D4" s="616"/>
      <c r="E4" s="685"/>
      <c r="F4" s="685"/>
    </row>
    <row r="5" spans="1:6" ht="12" customHeight="1" thickBot="1" thickTop="1">
      <c r="A5" s="686" t="s">
        <v>380</v>
      </c>
      <c r="B5" s="686"/>
      <c r="C5" s="686"/>
      <c r="D5" s="686"/>
      <c r="E5" s="193"/>
      <c r="F5" s="193"/>
    </row>
    <row r="6" spans="1:6" ht="55.5" customHeight="1" thickBot="1" thickTop="1">
      <c r="A6" s="330" t="s">
        <v>178</v>
      </c>
      <c r="B6" s="48" t="s">
        <v>179</v>
      </c>
      <c r="C6" s="48" t="s">
        <v>555</v>
      </c>
      <c r="D6" s="151" t="s">
        <v>533</v>
      </c>
      <c r="E6" s="48"/>
      <c r="F6" s="49"/>
    </row>
    <row r="7" spans="1:6" ht="12" customHeight="1" thickBot="1">
      <c r="A7" s="157"/>
      <c r="B7" s="156"/>
      <c r="C7" s="156"/>
      <c r="D7" s="156"/>
      <c r="E7" s="156"/>
      <c r="F7" s="50"/>
    </row>
    <row r="8" spans="1:6" ht="21.75" customHeight="1" thickBot="1">
      <c r="A8" s="159" t="s">
        <v>191</v>
      </c>
      <c r="B8" s="682" t="s">
        <v>192</v>
      </c>
      <c r="C8" s="683"/>
      <c r="D8" s="683"/>
      <c r="E8" s="683"/>
      <c r="F8" s="684"/>
    </row>
    <row r="9" spans="1:6" ht="23.25" customHeight="1">
      <c r="A9" s="480" t="s">
        <v>5</v>
      </c>
      <c r="B9" s="482" t="s">
        <v>415</v>
      </c>
      <c r="C9" s="196">
        <v>19000</v>
      </c>
      <c r="D9" s="196">
        <v>19000</v>
      </c>
      <c r="E9" s="196"/>
      <c r="F9" s="197"/>
    </row>
    <row r="10" spans="1:6" ht="28.5" customHeight="1">
      <c r="A10" s="480" t="s">
        <v>9</v>
      </c>
      <c r="B10" s="483" t="s">
        <v>487</v>
      </c>
      <c r="C10" s="333">
        <v>180</v>
      </c>
      <c r="D10" s="333">
        <v>180</v>
      </c>
      <c r="E10" s="196"/>
      <c r="F10" s="197"/>
    </row>
    <row r="11" spans="1:6" ht="32.25" customHeight="1">
      <c r="A11" s="480" t="s">
        <v>77</v>
      </c>
      <c r="B11" s="483" t="s">
        <v>488</v>
      </c>
      <c r="C11" s="333">
        <v>3200</v>
      </c>
      <c r="D11" s="333">
        <v>3200</v>
      </c>
      <c r="E11" s="196"/>
      <c r="F11" s="197"/>
    </row>
    <row r="12" spans="1:6" ht="30.75" customHeight="1">
      <c r="A12" s="480" t="s">
        <v>80</v>
      </c>
      <c r="B12" s="483" t="s">
        <v>489</v>
      </c>
      <c r="C12" s="333">
        <v>2900</v>
      </c>
      <c r="D12" s="333">
        <v>2900</v>
      </c>
      <c r="E12" s="196"/>
      <c r="F12" s="197"/>
    </row>
    <row r="13" spans="1:6" ht="34.5" customHeight="1">
      <c r="A13" s="480" t="s">
        <v>81</v>
      </c>
      <c r="B13" s="483" t="s">
        <v>490</v>
      </c>
      <c r="C13" s="333">
        <v>1400</v>
      </c>
      <c r="D13" s="333">
        <v>1400</v>
      </c>
      <c r="E13" s="196"/>
      <c r="F13" s="197"/>
    </row>
    <row r="14" spans="1:6" ht="23.25" customHeight="1">
      <c r="A14" s="480" t="s">
        <v>83</v>
      </c>
      <c r="B14" s="680" t="s">
        <v>491</v>
      </c>
      <c r="C14" s="681">
        <v>900</v>
      </c>
      <c r="D14" s="681">
        <v>900</v>
      </c>
      <c r="E14" s="196"/>
      <c r="F14" s="197"/>
    </row>
    <row r="15" spans="1:6" ht="23.25" customHeight="1">
      <c r="A15" s="480"/>
      <c r="B15" s="680"/>
      <c r="C15" s="681"/>
      <c r="D15" s="681"/>
      <c r="E15" s="196"/>
      <c r="F15" s="197"/>
    </row>
    <row r="16" spans="1:6" ht="35.25" customHeight="1">
      <c r="A16" s="480" t="s">
        <v>85</v>
      </c>
      <c r="B16" s="483" t="s">
        <v>492</v>
      </c>
      <c r="C16" s="333">
        <v>14200</v>
      </c>
      <c r="D16" s="333"/>
      <c r="E16" s="196"/>
      <c r="F16" s="197"/>
    </row>
    <row r="17" spans="1:6" ht="23.25" customHeight="1">
      <c r="A17" s="480" t="s">
        <v>87</v>
      </c>
      <c r="B17" s="483" t="s">
        <v>493</v>
      </c>
      <c r="C17" s="333">
        <v>3400</v>
      </c>
      <c r="D17" s="333"/>
      <c r="E17" s="196"/>
      <c r="F17" s="197"/>
    </row>
    <row r="18" spans="1:10" ht="17.25" customHeight="1">
      <c r="A18" s="480" t="s">
        <v>90</v>
      </c>
      <c r="B18" s="93" t="s">
        <v>414</v>
      </c>
      <c r="C18" s="333">
        <v>4800</v>
      </c>
      <c r="D18" s="333">
        <v>4800</v>
      </c>
      <c r="E18" s="200"/>
      <c r="F18" s="315"/>
      <c r="J18" s="146"/>
    </row>
    <row r="19" spans="1:10" ht="17.25" customHeight="1">
      <c r="A19" s="480" t="s">
        <v>92</v>
      </c>
      <c r="B19" s="93" t="s">
        <v>518</v>
      </c>
      <c r="C19" s="333">
        <v>8100</v>
      </c>
      <c r="D19" s="333">
        <v>8100</v>
      </c>
      <c r="E19" s="200"/>
      <c r="F19" s="315"/>
      <c r="J19" s="146"/>
    </row>
    <row r="20" spans="1:10" ht="17.25" customHeight="1">
      <c r="A20" s="480" t="s">
        <v>94</v>
      </c>
      <c r="B20" s="554" t="s">
        <v>536</v>
      </c>
      <c r="C20" s="555">
        <v>6900</v>
      </c>
      <c r="D20" s="555">
        <v>6900</v>
      </c>
      <c r="E20" s="556"/>
      <c r="F20" s="557"/>
      <c r="J20" s="146"/>
    </row>
    <row r="21" spans="1:10" ht="27" customHeight="1">
      <c r="A21" s="480" t="s">
        <v>95</v>
      </c>
      <c r="B21" s="554" t="s">
        <v>537</v>
      </c>
      <c r="C21" s="555">
        <v>4120</v>
      </c>
      <c r="D21" s="555">
        <v>4120</v>
      </c>
      <c r="E21" s="556"/>
      <c r="F21" s="557"/>
      <c r="J21" s="146"/>
    </row>
    <row r="22" spans="1:10" ht="17.25" customHeight="1">
      <c r="A22" s="480" t="s">
        <v>97</v>
      </c>
      <c r="B22" s="554" t="s">
        <v>538</v>
      </c>
      <c r="C22" s="555">
        <v>12000</v>
      </c>
      <c r="D22" s="555">
        <v>12000</v>
      </c>
      <c r="E22" s="556"/>
      <c r="F22" s="557"/>
      <c r="J22" s="146"/>
    </row>
    <row r="23" spans="1:6" ht="17.25" customHeight="1" thickBot="1">
      <c r="A23" s="481"/>
      <c r="B23" s="198" t="s">
        <v>96</v>
      </c>
      <c r="C23" s="199">
        <f>SUM(C9:C22)</f>
        <v>81100</v>
      </c>
      <c r="D23" s="199">
        <f>SUM(D9:D22)</f>
        <v>63500</v>
      </c>
      <c r="E23" s="199"/>
      <c r="F23" s="331"/>
    </row>
    <row r="24" ht="12" customHeight="1"/>
  </sheetData>
  <sheetProtection/>
  <mergeCells count="9">
    <mergeCell ref="B14:B15"/>
    <mergeCell ref="C14:C15"/>
    <mergeCell ref="D14:D15"/>
    <mergeCell ref="A1:F1"/>
    <mergeCell ref="B8:F8"/>
    <mergeCell ref="A2:F2"/>
    <mergeCell ref="A4:F4"/>
    <mergeCell ref="A3:F3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2009-02-11T08:52:44Z</cp:lastPrinted>
  <dcterms:created xsi:type="dcterms:W3CDTF">2005-07-21T07:39:34Z</dcterms:created>
  <dcterms:modified xsi:type="dcterms:W3CDTF">2010-09-03T06:41:35Z</dcterms:modified>
  <cp:category/>
  <cp:version/>
  <cp:contentType/>
  <cp:contentStatus/>
</cp:coreProperties>
</file>