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161" windowWidth="15195" windowHeight="8700" tabRatio="599" activeTab="0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sz melléklet polghiv" sheetId="6" r:id="rId6"/>
    <sheet name="4. számú melléklet" sheetId="7" r:id="rId7"/>
    <sheet name="5.sz melléklet felújítás" sheetId="8" r:id="rId8"/>
    <sheet name="7. sz. melléklet létszám" sheetId="9" r:id="rId9"/>
    <sheet name="11.sz.melléklet többéves kih." sheetId="10" r:id="rId10"/>
    <sheet name="12.sz melléklet kisebbség" sheetId="11" r:id="rId11"/>
    <sheet name="13. sz.melléklet ütemterv" sheetId="12" r:id="rId12"/>
    <sheet name="10.sz. melléklet" sheetId="13" r:id="rId13"/>
    <sheet name=" 14.sz. melléklet mérleg" sheetId="14" r:id="rId14"/>
  </sheets>
  <definedNames>
    <definedName name="_xlnm.Print_Area" localSheetId="2">'1.a.sz.mell működés mérleg'!$A$1:$D$21</definedName>
    <definedName name="_xlnm.Print_Area" localSheetId="3">'1.b.sz.mell felhalm mérleg'!$A$1:$D$21</definedName>
  </definedNames>
  <calcPr fullCalcOnLoad="1"/>
</workbook>
</file>

<file path=xl/comments5.xml><?xml version="1.0" encoding="utf-8"?>
<comments xmlns="http://schemas.openxmlformats.org/spreadsheetml/2006/main">
  <authors>
    <author>Bereczk Bal?zs</author>
    <author>Marcali V?ros?rt Alap?tv?ny</author>
  </authors>
  <commentList>
    <comment ref="F53" authorId="0">
      <text>
        <r>
          <rPr>
            <b/>
            <sz val="8"/>
            <rFont val="Tahoma"/>
            <family val="0"/>
          </rPr>
          <t>Bereczk Balázs:</t>
        </r>
        <r>
          <rPr>
            <sz val="8"/>
            <rFont val="Tahoma"/>
            <family val="0"/>
          </rPr>
          <t xml:space="preserve">
600 dologi
1717 személyi juttatások: 846 megbízási díj
                                          271 járulák</t>
        </r>
      </text>
    </comment>
    <comment ref="E49" authorId="1">
      <text>
        <r>
          <rPr>
            <b/>
            <sz val="8"/>
            <rFont val="Tahoma"/>
            <family val="0"/>
          </rPr>
          <t>Marcali Városért Alapítvány:</t>
        </r>
        <r>
          <rPr>
            <sz val="8"/>
            <rFont val="Tahoma"/>
            <family val="0"/>
          </rPr>
          <t xml:space="preserve">
2.960 a közcélú foglalk.</t>
        </r>
      </text>
    </comment>
    <comment ref="G50" authorId="0">
      <text>
        <r>
          <rPr>
            <b/>
            <sz val="8"/>
            <rFont val="Tahoma"/>
            <family val="0"/>
          </rPr>
          <t>Bereczk Balázs:</t>
        </r>
        <r>
          <rPr>
            <sz val="8"/>
            <rFont val="Tahoma"/>
            <family val="0"/>
          </rPr>
          <t xml:space="preserve">
fejlesztési célú: 30.498
működési célú:    3.401</t>
        </r>
      </text>
    </comment>
    <comment ref="F49" authorId="1">
      <text>
        <r>
          <rPr>
            <b/>
            <sz val="8"/>
            <rFont val="Tahoma"/>
            <family val="0"/>
          </rPr>
          <t>Marcali Városért Alapítvány:</t>
        </r>
        <r>
          <rPr>
            <sz val="8"/>
            <rFont val="Tahoma"/>
            <family val="0"/>
          </rPr>
          <t xml:space="preserve">
2.960 a közcélú foglalk.</t>
        </r>
      </text>
    </comment>
    <comment ref="H50" authorId="0">
      <text>
        <r>
          <rPr>
            <b/>
            <sz val="8"/>
            <rFont val="Tahoma"/>
            <family val="0"/>
          </rPr>
          <t>Bereczk Balázs:</t>
        </r>
        <r>
          <rPr>
            <sz val="8"/>
            <rFont val="Tahoma"/>
            <family val="0"/>
          </rPr>
          <t xml:space="preserve">
fejlesztési célú: 30.498
működési célú:    3.401</t>
        </r>
      </text>
    </comment>
  </commentList>
</comments>
</file>

<file path=xl/sharedStrings.xml><?xml version="1.0" encoding="utf-8"?>
<sst xmlns="http://schemas.openxmlformats.org/spreadsheetml/2006/main" count="1048" uniqueCount="606">
  <si>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</si>
  <si>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</si>
  <si>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</si>
  <si>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</si>
  <si>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</si>
  <si>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</si>
  <si>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</si>
  <si>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</si>
  <si>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</si>
  <si>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</si>
  <si>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</si>
  <si>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</si>
  <si>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</si>
  <si>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</si>
  <si>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</si>
  <si>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</si>
  <si>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</si>
  <si>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</si>
  <si>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</si>
  <si>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</si>
  <si>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 xml:space="preserve">Támogatások 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</si>
  <si>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</si>
  <si>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</si>
  <si>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</si>
  <si>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</si>
  <si>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</si>
  <si>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</si>
  <si>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</si>
  <si>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OEP-től átvett (Kórház, Szoc. és Eü.Szolgált.)</t>
  </si>
  <si>
    <t xml:space="preserve">   - Polgármesteri Hivatal pénzeszköz átvétele</t>
  </si>
  <si>
    <t xml:space="preserve">   - Intézmények pénzeszköz átvétele</t>
  </si>
  <si>
    <t>Felhalmozási célú pénzeszköz átvétel</t>
  </si>
  <si>
    <t>V.</t>
  </si>
  <si>
    <t>Támogatási kölcsönök visszatérülése</t>
  </si>
  <si>
    <t>VI.</t>
  </si>
  <si>
    <t>Működési célú hitelfelvétel</t>
  </si>
  <si>
    <t>VII.</t>
  </si>
  <si>
    <t>Pénzforgalom nélküli bevételek</t>
  </si>
  <si>
    <t>Előző évi pénzmaradvány igénybevétele</t>
  </si>
  <si>
    <t xml:space="preserve">Bevételek mindösszesen 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</si>
  <si>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</si>
  <si>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</si>
  <si>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</si>
  <si>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</si>
  <si>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</si>
  <si>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</si>
  <si>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</si>
  <si>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</si>
  <si>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</si>
  <si>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Polgármesteri Hivatal </t>
  </si>
  <si>
    <t xml:space="preserve">             Pénzeszköz átadás </t>
  </si>
  <si>
    <t xml:space="preserve">             Támogatások</t>
  </si>
  <si>
    <t xml:space="preserve">              Általános tartalék</t>
  </si>
  <si>
    <t xml:space="preserve">             Céltartalék</t>
  </si>
  <si>
    <t xml:space="preserve">              Részesedés vásárlás</t>
  </si>
  <si>
    <t xml:space="preserve">             Rövid lejáratú hiteltörlesztés </t>
  </si>
  <si>
    <t xml:space="preserve">             Hosszú lejáratú hiteltörlesztés</t>
  </si>
  <si>
    <t>Kiadások mindösszesen:  /1-2/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</si>
  <si>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</si>
  <si>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</si>
  <si>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</si>
  <si>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Támogatások</t>
  </si>
  <si>
    <t xml:space="preserve">              Ellátottak pénzbeli juttatásai</t>
  </si>
  <si>
    <t xml:space="preserve">              Felhalmozási kiadás </t>
  </si>
  <si>
    <t xml:space="preserve">             Általános tartalék</t>
  </si>
  <si>
    <t xml:space="preserve">                       Ebből:  beruházás</t>
  </si>
  <si>
    <t xml:space="preserve">             Fejlesztési célra átadott pénzeszköz</t>
  </si>
  <si>
    <t xml:space="preserve">              Fejlesztési célra átadott pénzeszköz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</si>
  <si>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</si>
  <si>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</si>
  <si>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</si>
  <si>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</si>
  <si>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</si>
  <si>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</si>
  <si>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</si>
  <si>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</si>
  <si>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</si>
  <si>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</si>
  <si>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Mikszáth u. Isk.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</si>
  <si>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</si>
  <si>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</si>
  <si>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</si>
  <si>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</si>
  <si>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</si>
  <si>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</si>
  <si>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</si>
  <si>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</si>
  <si>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</si>
  <si>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</si>
  <si>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Városi Könyvtár</t>
  </si>
  <si>
    <t>- Múzeum</t>
  </si>
  <si>
    <t>10.</t>
  </si>
  <si>
    <t>Tűzoltóparancsn.</t>
  </si>
  <si>
    <t>11.</t>
  </si>
  <si>
    <t>12.</t>
  </si>
  <si>
    <t>Gyfürdő és Szab K</t>
  </si>
  <si>
    <t>Összesen:</t>
  </si>
  <si>
    <t>13.</t>
  </si>
  <si>
    <t>Kórház</t>
  </si>
  <si>
    <t>Mindösszesen:</t>
  </si>
  <si>
    <t>Felhalmozási célú pénzeszközátvétel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</si>
  <si>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</si>
  <si>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</si>
  <si>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</si>
  <si>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</si>
  <si>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</si>
  <si>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</si>
  <si>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</si>
  <si>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</si>
  <si>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</si>
  <si>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</si>
  <si>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</si>
  <si>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</si>
  <si>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</si>
  <si>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</si>
  <si>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</si>
  <si>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</si>
  <si>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</si>
  <si>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</si>
  <si>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</si>
  <si>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</si>
  <si>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</si>
  <si>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</si>
  <si>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</si>
  <si>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</si>
  <si>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</si>
  <si>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</si>
  <si>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Vásárolt élelmezés</t>
  </si>
  <si>
    <t xml:space="preserve">Bérleti díj </t>
  </si>
  <si>
    <t>Szállítási szolg. /teh, személy, helyi közl./</t>
  </si>
  <si>
    <t xml:space="preserve">Gázenergia szolgáltatás </t>
  </si>
  <si>
    <t>Villamos energia szolgáltatás és közvilágítás</t>
  </si>
  <si>
    <t>Víz- csatornadíjak</t>
  </si>
  <si>
    <t>Járművek működtetése, karbantartása</t>
  </si>
  <si>
    <t>Postaköltség</t>
  </si>
  <si>
    <t>Belföldi kiküldetés</t>
  </si>
  <si>
    <t>Külföldi kiküldetés</t>
  </si>
  <si>
    <t>Repr. és testvérvárosi kapcsolatok</t>
  </si>
  <si>
    <t>Reklám, propaganda, egyéb kiadás</t>
  </si>
  <si>
    <t>Vás. termék , szolgáltatás ÁFA-ja</t>
  </si>
  <si>
    <t>Kamat kiadás állháztartáson kívülre</t>
  </si>
  <si>
    <t>Adók díjak egyéb befizetések (tagsági, bank, biztosítási, pályázati, egyéb díjak</t>
  </si>
  <si>
    <t>Oktatási pályázatokra</t>
  </si>
  <si>
    <t>Óvodai pályázat</t>
  </si>
  <si>
    <t>Közművelődési pályázatokra</t>
  </si>
  <si>
    <t>Közművelődési érdekeltségnövelés</t>
  </si>
  <si>
    <t>Városi ünnepségekre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</si>
  <si>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</si>
  <si>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</si>
  <si>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</si>
  <si>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</si>
  <si>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</si>
  <si>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</si>
  <si>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</si>
  <si>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</si>
  <si>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</si>
  <si>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</si>
  <si>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</si>
  <si>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Területfejlesztési átadás</t>
  </si>
  <si>
    <t>Sportegyesületeknek</t>
  </si>
  <si>
    <t xml:space="preserve">                MVFC Labdarúgás</t>
  </si>
  <si>
    <t xml:space="preserve">                MVSZSE:</t>
  </si>
  <si>
    <t>Városrészi önkormányzatoknak</t>
  </si>
  <si>
    <t>Társadalmi és szoc. pol. juttatások</t>
  </si>
  <si>
    <t>Ebből:Eü és Szociális bizottság</t>
  </si>
  <si>
    <t>Rendszeres szoc. segély</t>
  </si>
  <si>
    <t>Rendkívüli gyerm. véd. tám.</t>
  </si>
  <si>
    <t>Rendszeres gyermekvédelmi támogatás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</si>
  <si>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</si>
  <si>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</si>
  <si>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</si>
  <si>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</si>
  <si>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</si>
  <si>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</si>
  <si>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</si>
  <si>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</si>
  <si>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</si>
  <si>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</si>
  <si>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</si>
  <si>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Kosárlabda</t>
  </si>
  <si>
    <t xml:space="preserve">                Kézilabda</t>
  </si>
  <si>
    <t xml:space="preserve">                Birkózás</t>
  </si>
  <si>
    <t xml:space="preserve">                Sakk</t>
  </si>
  <si>
    <t xml:space="preserve">                Küzdő sport</t>
  </si>
  <si>
    <t xml:space="preserve">                Tenisz</t>
  </si>
  <si>
    <t xml:space="preserve">                Úszószakosztály</t>
  </si>
  <si>
    <t xml:space="preserve">                Férfi kézilabda</t>
  </si>
  <si>
    <t xml:space="preserve">                Horvátkút SE </t>
  </si>
  <si>
    <t xml:space="preserve">                Karate klub</t>
  </si>
  <si>
    <t xml:space="preserve">                Kerékpárosok</t>
  </si>
  <si>
    <t xml:space="preserve">                Tömegsport</t>
  </si>
  <si>
    <t xml:space="preserve">                Sportpályázatra</t>
  </si>
  <si>
    <t>Ssz.</t>
  </si>
  <si>
    <t>F e l a d a t</t>
  </si>
  <si>
    <t>VÍZÜGYI ÁGAZAT</t>
  </si>
  <si>
    <t>Kisfaludy utca alatti áteresz átépítése, előülepítő építése</t>
  </si>
  <si>
    <t>KÖZLEKEDÉSI ÁGAZAT</t>
  </si>
  <si>
    <t>14.</t>
  </si>
  <si>
    <t>15.</t>
  </si>
  <si>
    <t>16.</t>
  </si>
  <si>
    <t>SZOCIÁLIS-, ÉS HUMÁN SZOLGÁLTATÁS, IGAZGATÁS</t>
  </si>
  <si>
    <t>Orgona utcai lakások vásárlása</t>
  </si>
  <si>
    <t>17.</t>
  </si>
  <si>
    <t>18.</t>
  </si>
  <si>
    <t>19.</t>
  </si>
  <si>
    <t>20.</t>
  </si>
  <si>
    <t xml:space="preserve">V. </t>
  </si>
  <si>
    <t>FELÚJÍTÁS</t>
  </si>
  <si>
    <t>Szőcsény oktatási épület tetőhéjazat javítása</t>
  </si>
  <si>
    <t>Polgármesteri Hivatal</t>
  </si>
  <si>
    <t>Központi támogatás</t>
  </si>
  <si>
    <t>Önkormányzati támogatás</t>
  </si>
  <si>
    <t>Munkaügyi Hivataltól átvett</t>
  </si>
  <si>
    <t>Romanap előkészítése</t>
  </si>
  <si>
    <t>Cigány tanulók ösztöndíj támogatása</t>
  </si>
  <si>
    <t>Személyi juttatás (1 fő)</t>
  </si>
  <si>
    <t>Munkaadót terh. jár.</t>
  </si>
  <si>
    <t>Pénzeszköz átadás (Boronka, Petőfi isk.)</t>
  </si>
  <si>
    <t>Dologi kiadásokra</t>
  </si>
  <si>
    <t>Papír-írószerre</t>
  </si>
  <si>
    <t>Nyomtatvány beszerzés</t>
  </si>
  <si>
    <t>Könyv, folyóirat</t>
  </si>
  <si>
    <t>Reprezentáció</t>
  </si>
  <si>
    <t>Egyéb üzemeltetési kiadás</t>
  </si>
  <si>
    <t>Kiadás összesen:</t>
  </si>
  <si>
    <t>Hagyományörző egyesület támogatása</t>
  </si>
  <si>
    <t>Irodaszer, egyéb</t>
  </si>
  <si>
    <t>21.</t>
  </si>
  <si>
    <t>ENERGIAELLÁTÁS RÉSZESEDÉS ÁTRUHÁZÁS</t>
  </si>
  <si>
    <t xml:space="preserve">     Ebből:</t>
  </si>
  <si>
    <t>1.sz. Melléklet</t>
  </si>
  <si>
    <t>2. sz. melléklet</t>
  </si>
  <si>
    <t>Bevételek:</t>
  </si>
  <si>
    <t>3. sz. Melléklet</t>
  </si>
  <si>
    <t>4 sz. Melléklet</t>
  </si>
  <si>
    <t>beruházási kiadásai</t>
  </si>
  <si>
    <t>5 sz. Melléklet</t>
  </si>
  <si>
    <t>fejlesztési kiadásai</t>
  </si>
  <si>
    <t>Marcali Városi Cigány Kisebbségi Önkormányzat</t>
  </si>
  <si>
    <t>Ebből:  Személyi juttatások</t>
  </si>
  <si>
    <t xml:space="preserve">                                     felújítás</t>
  </si>
  <si>
    <t xml:space="preserve">              Rövid lejáratú hiteltörlesztés </t>
  </si>
  <si>
    <t>Dél-Balatoni szennyvízelv.</t>
  </si>
  <si>
    <t>Erdőalja utca aszfaltozása</t>
  </si>
  <si>
    <t>Park utcai óvoda felújítása</t>
  </si>
  <si>
    <t xml:space="preserve"> Ezer forintban !</t>
  </si>
  <si>
    <t>Megnevezés</t>
  </si>
  <si>
    <t>2007. évre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</si>
  <si>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</si>
  <si>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</si>
  <si>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</si>
  <si>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</si>
  <si>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pénzeszközátvétel</t>
  </si>
  <si>
    <t>Működési célú kölcsönök visszatérülése, igénybevétele</t>
  </si>
  <si>
    <t>Rövid lejáratú értékpapírok értékesítése, kibocsátása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</si>
  <si>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</si>
  <si>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</si>
  <si>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</si>
  <si>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(kamatkifizetés nélkül)</t>
  </si>
  <si>
    <t>Működési célú pénzeszközátadás, egyéb támogatás</t>
  </si>
  <si>
    <t>Ellátottak pénzbeli juttatása</t>
  </si>
  <si>
    <t>Társadalmi és szociálpolitikai juttatás</t>
  </si>
  <si>
    <t>Tartalékok</t>
  </si>
  <si>
    <t>Működési célú kiadások összesen:</t>
  </si>
  <si>
    <t>II. Felhalmozási célú bevételek és kiadások</t>
  </si>
  <si>
    <t>Önkormányzatok felhalmozási 
és tőke jellegű bevételei</t>
  </si>
  <si>
    <t>Államkötvény értékesítés</t>
  </si>
  <si>
    <t>Felhalmozási ÁFA visszatérülése</t>
  </si>
  <si>
    <t>Fejlesztési célú támogatások (Cél, címzett stb.)</t>
  </si>
  <si>
    <t>Felhalmozási célú kölcsönök visszatérülése</t>
  </si>
  <si>
    <t>Lakáshoz jutás normatívája</t>
  </si>
  <si>
    <t>Kommunális Adó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</si>
  <si>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</si>
  <si>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</si>
  <si>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</si>
  <si>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</si>
  <si>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pénzeszközátadás</t>
  </si>
  <si>
    <t>Felhalmozási célú kölcsönök nyújtása és törlesztése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</si>
  <si>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</si>
  <si>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</si>
  <si>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</si>
  <si>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</si>
  <si>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>7. sz. Melléklet</t>
  </si>
  <si>
    <t>működési, fejlesztési bevételeinek és kiadásainak mérlegszerű bemutatása</t>
  </si>
  <si>
    <t>2008. évre</t>
  </si>
  <si>
    <t>a Polgármesteri Hivatal és az önkormányzat</t>
  </si>
  <si>
    <t>irányítása alá tartozó költségvetési szervek</t>
  </si>
  <si>
    <t>sz.</t>
  </si>
  <si>
    <t xml:space="preserve">I n t é z m é n y </t>
  </si>
  <si>
    <t>1./</t>
  </si>
  <si>
    <t>Berzsenyi Dániel Gimnázium</t>
  </si>
  <si>
    <t>2./</t>
  </si>
  <si>
    <t>3./</t>
  </si>
  <si>
    <t>Noszlopy G. Ált. iskola</t>
  </si>
  <si>
    <t>4./</t>
  </si>
  <si>
    <t>Mikszáth K Ált. iskola</t>
  </si>
  <si>
    <t>5./</t>
  </si>
  <si>
    <t>Óvodai Központ</t>
  </si>
  <si>
    <t>6./</t>
  </si>
  <si>
    <t>Szociális és Eü. Szolgáltató</t>
  </si>
  <si>
    <t>7./</t>
  </si>
  <si>
    <t>8./</t>
  </si>
  <si>
    <t>Művelődési Központ</t>
  </si>
  <si>
    <t>-  TV</t>
  </si>
  <si>
    <t>9./</t>
  </si>
  <si>
    <t>Könyvtár</t>
  </si>
  <si>
    <t>10./</t>
  </si>
  <si>
    <t>Városi Tűzoltóparancsnokság</t>
  </si>
  <si>
    <t>11./</t>
  </si>
  <si>
    <t>Városi Kórház</t>
  </si>
  <si>
    <t>12./</t>
  </si>
  <si>
    <t>Gyógyfürdő és Szabadidőközpont</t>
  </si>
  <si>
    <t>13./</t>
  </si>
  <si>
    <t xml:space="preserve">      Összesen:</t>
  </si>
  <si>
    <t>A fenti létszámon túl az intézmények várhatóan az alábbiak szerint foglalkoztatnak közhasznú, közcélú munkásokat:</t>
  </si>
  <si>
    <t>Dél-Balatoni Szennyvízelv.</t>
  </si>
  <si>
    <t xml:space="preserve"> Létszám: fő</t>
  </si>
  <si>
    <t>14./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</si>
  <si>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</si>
  <si>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</si>
  <si>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</si>
  <si>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</si>
  <si>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</si>
  <si>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</si>
  <si>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</si>
  <si>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</si>
  <si>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</si>
  <si>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</si>
  <si>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</si>
  <si>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</si>
  <si>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</si>
  <si>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</si>
  <si>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</si>
  <si>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</si>
  <si>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</si>
  <si>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</si>
  <si>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Pénzmaradvány igénybevétele</t>
  </si>
  <si>
    <t>Bevételi előir. összesen:</t>
  </si>
  <si>
    <t>Járulékok</t>
  </si>
  <si>
    <t>Működési célú pénzeszközát.</t>
  </si>
  <si>
    <t>Fejlesztési célú átadás</t>
  </si>
  <si>
    <t>Beruházási kiadások</t>
  </si>
  <si>
    <t>Felújítási kiadások</t>
  </si>
  <si>
    <t>Tartalék</t>
  </si>
  <si>
    <t>Részesedés vásárlás</t>
  </si>
  <si>
    <t>Kölcsöntörlesztés</t>
  </si>
  <si>
    <t>Hiteltörlesztés</t>
  </si>
  <si>
    <t>Kiadási előir. összesen:</t>
  </si>
  <si>
    <t xml:space="preserve"> éve</t>
  </si>
  <si>
    <t>11. sz. melléklet</t>
  </si>
  <si>
    <t>Kötelezettség</t>
  </si>
  <si>
    <t>Köt. váll.</t>
  </si>
  <si>
    <t>Kiadás vonzata évenként</t>
  </si>
  <si>
    <t>Összesen</t>
  </si>
  <si>
    <t>jogcíme</t>
  </si>
  <si>
    <t>2007.</t>
  </si>
  <si>
    <t xml:space="preserve"> (4+5+6+7+8)</t>
  </si>
  <si>
    <t>Felhalmozási célú hiteltörlesztés (tőke+kamat)</t>
  </si>
  <si>
    <t>Felhalmozási célú pe. átadás</t>
  </si>
  <si>
    <t>Ingatlanhasznosító Kft.</t>
  </si>
  <si>
    <t>Többéves kihatással járó döntésekből származó kötelezettségek</t>
  </si>
  <si>
    <t>célok szerint évenkénti bontásban</t>
  </si>
  <si>
    <t>2008.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</si>
  <si>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</si>
  <si>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</si>
  <si>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</si>
  <si>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</si>
  <si>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</si>
  <si>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</si>
  <si>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</si>
  <si>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</si>
  <si>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Társ. és szociálpol. juttatások</t>
  </si>
  <si>
    <t>Helyi adó</t>
  </si>
  <si>
    <t>Működési célú hiteltörlesztés
(tőke + kamat)</t>
  </si>
  <si>
    <t>Céltartalék</t>
  </si>
  <si>
    <t>ÖSSZESEN:</t>
  </si>
  <si>
    <t>Hiány:</t>
  </si>
  <si>
    <t>Többlet:</t>
  </si>
  <si>
    <t>1.a Melléklet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</si>
  <si>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</si>
  <si>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</si>
  <si>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</si>
  <si>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</si>
  <si>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</si>
  <si>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</si>
  <si>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</si>
  <si>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</si>
  <si>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</si>
  <si>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</si>
  <si>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</si>
  <si>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Lakáshoz jutás és fenntartás</t>
  </si>
  <si>
    <t>Felhalmozási célú hiteltörlesztés (tőke + kamat)</t>
  </si>
  <si>
    <t>Magánsz. komm. adója</t>
  </si>
  <si>
    <t>Kölcsön visszatérítés</t>
  </si>
  <si>
    <t>Felh. célú Áfa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</si>
  <si>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</si>
  <si>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</si>
  <si>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</si>
  <si>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</si>
  <si>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</si>
  <si>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</si>
  <si>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</si>
  <si>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ebből helyi közlekedés támogatása</t>
  </si>
  <si>
    <t>- Nemesvidi Tagóvoda</t>
  </si>
  <si>
    <t>- Nemesvidi Tagiskola</t>
  </si>
  <si>
    <t>Sajátos felhalmozási és tőkejellegű bevételei</t>
  </si>
  <si>
    <t>Egyéb üzemeltetési, fenntartási kiadások postaköltség, szemétszállítás, intézményüzemeltetés</t>
  </si>
  <si>
    <t>Vagyon-, személyi-, egyéb biztosítások</t>
  </si>
  <si>
    <t>Szellemi tevékenység végzésére kif. (könyvvizsg.)</t>
  </si>
  <si>
    <t>Kiszámlázott termékek és szolgálátatások Áfa befizetése</t>
  </si>
  <si>
    <t>Piac utca zárt csapadékvíz elvezető tervezése</t>
  </si>
  <si>
    <t>Gombai városrész belvízelvezetési terv elkészítése</t>
  </si>
  <si>
    <t>Templom utca déli oldal járda felújítás</t>
  </si>
  <si>
    <t>III</t>
  </si>
  <si>
    <t>Hőszolgáltatás /Noszlopy, Mikszáth, Gimnázium II. félév, Óvoda</t>
  </si>
  <si>
    <t xml:space="preserve">            Somogyi egyetemistákért alapít.</t>
  </si>
  <si>
    <t>Gyék eszközbeszerzés a bérleti díj terhére</t>
  </si>
  <si>
    <t>- Nemesvidi tagiskola</t>
  </si>
  <si>
    <t>Nemesvidi tagóvoda</t>
  </si>
  <si>
    <t>Saját erő megelőlegezés</t>
  </si>
  <si>
    <t>GAMESZ átlag</t>
  </si>
  <si>
    <t>Somogy Megyei Közgyűlés kamatmentes kölcsön (gyógyszálló)</t>
  </si>
  <si>
    <t>Felhalmozási célú hitelfelvétel</t>
  </si>
  <si>
    <t xml:space="preserve"> Ezer forintban </t>
  </si>
  <si>
    <t>12. sz. Melléklet</t>
  </si>
  <si>
    <t>13.sz. melléklet</t>
  </si>
  <si>
    <t>14. sz. Melléklet</t>
  </si>
  <si>
    <t>Támogatás értékű működési célú bevétel</t>
  </si>
  <si>
    <t>Támogatás értékű felhalmozási célú bevétel</t>
  </si>
  <si>
    <t>Különféle költségvetési befizetési köt. (normatív állami hozzájárulás visszautalása)</t>
  </si>
  <si>
    <t>Felhalmozási célú előző évi pénzmaradvány igénybevétele</t>
  </si>
  <si>
    <t>(álláshely)</t>
  </si>
  <si>
    <t>Nagyértékű tűzoltási és műszaki mentési szakfelszerelés korszerűsítése</t>
  </si>
  <si>
    <t>1.4   Helyi önk. fejlesztési, Vis maior feladatainak támogatása</t>
  </si>
  <si>
    <t>Marcali Városi Önkormányzat 2007. évi bevételeiről és kiadásairól</t>
  </si>
  <si>
    <t>2007 évi  mód. előir.</t>
  </si>
  <si>
    <t>Marcali Városi Önkormányzat Intézményeinek 2007. évi bevételeiről és kiadásairól</t>
  </si>
  <si>
    <t>2007. évi mód. előir.</t>
  </si>
  <si>
    <t>2007.évi mód. előir.</t>
  </si>
  <si>
    <t>- Egységes pedagógiai Sz.</t>
  </si>
  <si>
    <t>- Egységes Pedagógiai Sz.</t>
  </si>
  <si>
    <t>- Egységes Pedagógiai SZ.</t>
  </si>
  <si>
    <t>-Egységes pedagógiai Sz.</t>
  </si>
  <si>
    <t>- Egységes Pedagógiai Sz</t>
  </si>
  <si>
    <t>Marcali Városi Önkormányzat Polgármesteri Hivatalának 2007. évi működési kiadásai</t>
  </si>
  <si>
    <t xml:space="preserve">            Marcaliért alapítvány</t>
  </si>
  <si>
    <t xml:space="preserve">            Bursa</t>
  </si>
  <si>
    <t xml:space="preserve">                Női labdarúgás</t>
  </si>
  <si>
    <t>Adósságcsökkentési támogatás</t>
  </si>
  <si>
    <t>Vizitdíj</t>
  </si>
  <si>
    <t>Lakbértámogatás</t>
  </si>
  <si>
    <t>2007. évi  módosít. előir.</t>
  </si>
  <si>
    <t xml:space="preserve">                         Ebből:   lakosságnak (visszatérítendő: 11.000/e Ft,</t>
  </si>
  <si>
    <t xml:space="preserve">                                            vissza nem térítendő: 1.000/e Ft)</t>
  </si>
  <si>
    <t xml:space="preserve">             Fejlesztési célú pénzeszközátadás</t>
  </si>
  <si>
    <t xml:space="preserve">             </t>
  </si>
  <si>
    <t xml:space="preserve">            </t>
  </si>
  <si>
    <t xml:space="preserve">                            Ebből:   lakosságnak (visszatérítendő: 11.000/e Ft,</t>
  </si>
  <si>
    <t xml:space="preserve">                                               vissza nem térítendő: 1.000/e Ft)</t>
  </si>
  <si>
    <t>I. Működési célú (folyó) bevételek, működési célú (folyó) kiadások mérlege
(Önkormányzati szinten 2007)</t>
  </si>
  <si>
    <t>Marcali Városi Önkormányzat 2007.-2008.-2009. évi</t>
  </si>
  <si>
    <t>2009. évre</t>
  </si>
  <si>
    <t>Végvári utca belvíz elvezetés rendezése</t>
  </si>
  <si>
    <t>Puskás T. utca betonozott árok bontása, zárt csapadékvíz elvezető rendszer kiépítése</t>
  </si>
  <si>
    <t>Noszlopy utca 80 - 92 nyílt csapadékvíz 
elvezető árok tervezése</t>
  </si>
  <si>
    <t>Hegyalja - Damjanich utca csapadékvíz elvezető tervezése</t>
  </si>
  <si>
    <t>Gyóta vízvezeték építés</t>
  </si>
  <si>
    <t>Vízkészlet járulék</t>
  </si>
  <si>
    <t>Marcali Városi Önkormányzat 2007. évi</t>
  </si>
  <si>
    <t>2007. évi módosított előirányzat.</t>
  </si>
  <si>
    <t>Dózsa -Ifjúság összekötő út építés</t>
  </si>
  <si>
    <t>Fürdő Keleti oldal út építés</t>
  </si>
  <si>
    <t>Gizella utca tervezése</t>
  </si>
  <si>
    <t>Lenin u. 1. - 3. parkoló építés</t>
  </si>
  <si>
    <t>Dózsa György u. 13. parkoló építés</t>
  </si>
  <si>
    <t>Közvilágítás kiépítése a Baglastól a Szigetvári utcáig Madách u., Sport u.</t>
  </si>
  <si>
    <t>Gábor Áron Múzeum Köz</t>
  </si>
  <si>
    <t>Csalogány, Orgona utca közvilágítás, kiépítés</t>
  </si>
  <si>
    <t>Kisgombai utca közvilágítás tervezés és építés</t>
  </si>
  <si>
    <t>2007. évi módosított előirányzat</t>
  </si>
  <si>
    <t>Noszlopy Iskola vizesblokkok felújítása</t>
  </si>
  <si>
    <t>Főépület földszint akadálymentesítés és javítások</t>
  </si>
  <si>
    <t>Villamosenergia korszerűsítés I. ütem</t>
  </si>
  <si>
    <t>Tanuszoda műszaki ellenőrzés, lebonyolítás</t>
  </si>
  <si>
    <t>Játszótér építés Dózsa u. 7 mellett</t>
  </si>
  <si>
    <t>Borút tervezése</t>
  </si>
  <si>
    <t>Városi térfigyelő rendszer kiépítése</t>
  </si>
  <si>
    <t>Szökőkút kavicságyazat készítése /Szabadtéri színpad melletti/</t>
  </si>
  <si>
    <t>Városi szennyvízcsatlakozások kiépítése</t>
  </si>
  <si>
    <t>Szemünkfénye program</t>
  </si>
  <si>
    <t>Marcali, Dózsa György utca végén található területek rehabilitációjának megvalósíthatósági tanulmánya</t>
  </si>
  <si>
    <t>Szabadság utca északi oldal járda felújítása</t>
  </si>
  <si>
    <t>Lenin utca felújítása Rákóczi utcától Berzsenyi ztcáig</t>
  </si>
  <si>
    <t>Lengyelkert u. felújítása</t>
  </si>
  <si>
    <t>Berzsenyi utca felújítása Lenin utcától Széchenyi utcáig</t>
  </si>
  <si>
    <t>Vereckei utca felújítása</t>
  </si>
  <si>
    <t>Somogyi utca felújítása</t>
  </si>
  <si>
    <t>Rózsa utca felújítása</t>
  </si>
  <si>
    <t>Polgármesteri hivatal vízbetáp nyomócső cseréje</t>
  </si>
  <si>
    <t>Játszótér felújítás</t>
  </si>
  <si>
    <t>Kálvária felújítás</t>
  </si>
  <si>
    <t>DRV által végzett rekonstrukciós munkák</t>
  </si>
  <si>
    <t>Bize kultúrház felújítás</t>
  </si>
  <si>
    <t>Gyóta kultúrház felújítás</t>
  </si>
  <si>
    <t>Horvátkút templom felújítás</t>
  </si>
  <si>
    <t>Csibészke Grund felújítása</t>
  </si>
  <si>
    <t>Egyéb áthúzódó útfelújítások</t>
  </si>
  <si>
    <t>2007. évi  létszámáról</t>
  </si>
  <si>
    <t>2007.évi nyitó létszám</t>
  </si>
  <si>
    <t>2007. évi kv. létszámkeret       (álláshely)</t>
  </si>
  <si>
    <t>2007. évi módosított kv. létszámkeret</t>
  </si>
  <si>
    <t>Egységes Pedagógiai Sz.</t>
  </si>
  <si>
    <t>2009.</t>
  </si>
  <si>
    <t>2010.-</t>
  </si>
  <si>
    <t>Egyéb fejlesztési hitel</t>
  </si>
  <si>
    <t>XXI. sz. Iskola hitel</t>
  </si>
  <si>
    <t>Opel Vectra</t>
  </si>
  <si>
    <t>Renault Kangoo</t>
  </si>
  <si>
    <t>Suzuki</t>
  </si>
  <si>
    <t>Tűzoltó autó beszerzés</t>
  </si>
  <si>
    <t>GAMESZ autó beszerzés</t>
  </si>
  <si>
    <t>Fejlesztési hitel (kórház)</t>
  </si>
  <si>
    <t>Támogatás megelőlegező hitel</t>
  </si>
  <si>
    <t>Összesen (1+13+14+16)</t>
  </si>
  <si>
    <t>2007. évi bevételei és kiadásai</t>
  </si>
  <si>
    <t>2007 évi  módosított ei</t>
  </si>
  <si>
    <t>Előirányzati ütemterv 2007. évre</t>
  </si>
  <si>
    <t>Panelprogram /Múzeum köz 4-10/</t>
  </si>
  <si>
    <t>Kórház rekonstrukció /végszámla/</t>
  </si>
  <si>
    <t>Nevelési Tanácsadó</t>
  </si>
  <si>
    <t>Nevelési Tanácsadó tetőtér beépítés I. ütem</t>
  </si>
  <si>
    <t>II. Tőkejellegű bevételek és kiadások mérlege
(Önkormányzati szinten 2007)</t>
  </si>
  <si>
    <t>2007. évi mód.ei.</t>
  </si>
  <si>
    <t>2007. évi 
mód.ei.</t>
  </si>
  <si>
    <t xml:space="preserve">                MVFC utánpótlás</t>
  </si>
  <si>
    <t>Marcali Szakképző Iskoka</t>
  </si>
  <si>
    <t>Marcali Szakképző Iskola</t>
  </si>
  <si>
    <t xml:space="preserve">13. </t>
  </si>
  <si>
    <t>Szöcsény leégett kollégium újjáépítése</t>
  </si>
  <si>
    <t>1.5 Vis maior tartalék</t>
  </si>
  <si>
    <t>1.6 Müködésképtelen önkormányzatok egyéb támogatása</t>
  </si>
  <si>
    <t>15./</t>
  </si>
  <si>
    <t>Berzsenyi D.Gimn.és szak.</t>
  </si>
  <si>
    <t>Marcali - Boronka kerékpárút építése</t>
  </si>
  <si>
    <t xml:space="preserve">18. </t>
  </si>
  <si>
    <t>Személygépkocsi vásárlás ( Egységes Pedagógiai Szakszolgálat )</t>
  </si>
  <si>
    <t xml:space="preserve">19.  </t>
  </si>
  <si>
    <t>Személygépkocsi vásárlás (Polgármesteri Hivatal  )</t>
  </si>
  <si>
    <t>Gépek, berendezések</t>
  </si>
  <si>
    <t>Szoftver vásárlás</t>
  </si>
  <si>
    <t xml:space="preserve">22. </t>
  </si>
  <si>
    <t>Földvásárlás</t>
  </si>
  <si>
    <t>2007. évi  előirányzat</t>
  </si>
  <si>
    <t>2007 évi előirányzat</t>
  </si>
  <si>
    <t>2007. évi előirányzat</t>
  </si>
  <si>
    <t xml:space="preserve">             Működési célú hitelttörlesztés</t>
  </si>
  <si>
    <t>Felhalmozás célú hitelfelvétel</t>
  </si>
  <si>
    <t>1.7 ÖNHIKI támogatás</t>
  </si>
  <si>
    <t>Fejlesztési célú hitelfelvétel</t>
  </si>
  <si>
    <t>Kötvénykibocsátás</t>
  </si>
  <si>
    <t xml:space="preserve">              Működési célú hiteltörlesztés</t>
  </si>
  <si>
    <t xml:space="preserve">              Fejlesztési célú hiteltörlesztés</t>
  </si>
  <si>
    <t>Működési célú hitel visszafizetése</t>
  </si>
  <si>
    <t>Működési célú hitel kamata</t>
  </si>
  <si>
    <t>Fejlesztési célú hitel visszafizetése</t>
  </si>
  <si>
    <t>Fejlesztési célú  hitelfelvétel</t>
  </si>
  <si>
    <t>Kötvény kivocsátás</t>
  </si>
  <si>
    <t xml:space="preserve">Működési célú hitel </t>
  </si>
  <si>
    <t>Fejlesztési célú hitel kamata</t>
  </si>
  <si>
    <t xml:space="preserve">             Fejlesztési célú hiteltörlesztés</t>
  </si>
  <si>
    <t xml:space="preserve">    Pénzügyi befektetések kiadásai (Részesedés vásárlás)</t>
  </si>
  <si>
    <t xml:space="preserve">                         Ebből:   beruházás   </t>
  </si>
  <si>
    <t xml:space="preserve">                                       felújítás         </t>
  </si>
  <si>
    <t xml:space="preserve">                            Ebből:   beruházás     </t>
  </si>
  <si>
    <t xml:space="preserve">                                          felújítás           </t>
  </si>
  <si>
    <t>Egységes Ped. Szolgálat</t>
  </si>
  <si>
    <t>Hitelek, kötvények</t>
  </si>
  <si>
    <t>Kötvény kibocsátás</t>
  </si>
  <si>
    <t>a 27/2007 (X.26.) számú rendelethez</t>
  </si>
  <si>
    <t>a 27/2007(X.26.) számú rendelethez</t>
  </si>
  <si>
    <t>a 27/2007 (X.26.) sz. rendelethez</t>
  </si>
  <si>
    <t>a  27/2007 (X.26.) számú rendelethez</t>
  </si>
  <si>
    <t>10. sz. melléklet</t>
  </si>
  <si>
    <t>Általános és céltartalék felhasználásáról</t>
  </si>
  <si>
    <t>Sorszám</t>
  </si>
  <si>
    <t>Célja</t>
  </si>
  <si>
    <t>Általános tartalék</t>
  </si>
  <si>
    <t>Céltartalék (3+4+5+6+7)</t>
  </si>
  <si>
    <t>Intézményi átvilágitások kiadásai</t>
  </si>
  <si>
    <t>Intézmények egyéb kiadásai</t>
  </si>
  <si>
    <t>Bizei részönkormányzat támogatása</t>
  </si>
  <si>
    <t>Boronkai részönkormányzat támogatása</t>
  </si>
  <si>
    <t>Gombai részönkormányzat támogatása</t>
  </si>
  <si>
    <t>Gyótai részönkormányzat támogatása</t>
  </si>
  <si>
    <t>Horvátkúti részönkormányzat támogatása</t>
  </si>
  <si>
    <t>Összesen (1+2):</t>
  </si>
  <si>
    <t>Me.:ezer Ft</t>
  </si>
  <si>
    <t>események fedezetére</t>
  </si>
  <si>
    <t xml:space="preserve">Év során előre nem látható </t>
  </si>
  <si>
    <t>Kötvény kibocsátás miatt</t>
  </si>
  <si>
    <t>22.</t>
  </si>
  <si>
    <t>23.</t>
  </si>
  <si>
    <t>24.</t>
  </si>
  <si>
    <t>25.</t>
  </si>
  <si>
    <t>26.</t>
  </si>
  <si>
    <t>27.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</si>
</sst>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</numFmts>
  <fonts count="7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i/>
      <sz val="10"/>
      <name val="Times New Roman"/>
      <family val="1"/>
    </font>
    <font>
      <b/>
      <u val="single"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0"/>
    </font>
    <font>
      <b/>
      <u val="single"/>
      <sz val="10"/>
      <name val="Times New Roman CE"/>
      <family val="0"/>
    </font>
    <font>
      <b/>
      <sz val="9"/>
      <name val="Times New Roman CE"/>
      <family val="1"/>
    </font>
    <font>
      <i/>
      <sz val="12"/>
      <name val="Times New Roman CE"/>
      <family val="1"/>
    </font>
    <font>
      <sz val="10"/>
      <color indexed="10"/>
      <name val="Times New Roman"/>
      <family val="1"/>
    </font>
    <font>
      <sz val="10"/>
      <color indexed="49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 CE"/>
      <family val="0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2"/>
        <bgColor indexed="22"/>
      </patternFill>
    </fill>
    <fill>
      <patternFill patternType="lightHorizontal"/>
    </fill>
    <fill>
      <patternFill patternType="solid">
        <fgColor indexed="55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33" borderId="18" xfId="0" applyFont="1" applyFill="1" applyBorder="1" applyAlignment="1">
      <alignment vertical="top" wrapText="1"/>
    </xf>
    <xf numFmtId="1" fontId="0" fillId="0" borderId="0" xfId="0" applyNumberFormat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shrinkToFi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left" vertical="top" wrapText="1"/>
    </xf>
    <xf numFmtId="0" fontId="6" fillId="0" borderId="27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1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/>
    </xf>
    <xf numFmtId="0" fontId="1" fillId="0" borderId="29" xfId="0" applyFont="1" applyBorder="1" applyAlignment="1">
      <alignment vertical="top" wrapText="1"/>
    </xf>
    <xf numFmtId="1" fontId="0" fillId="0" borderId="0" xfId="0" applyNumberFormat="1" applyAlignment="1">
      <alignment wrapText="1"/>
    </xf>
    <xf numFmtId="0" fontId="4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wrapText="1"/>
    </xf>
    <xf numFmtId="3" fontId="1" fillId="0" borderId="30" xfId="0" applyNumberFormat="1" applyFont="1" applyBorder="1" applyAlignment="1">
      <alignment wrapText="1"/>
    </xf>
    <xf numFmtId="3" fontId="1" fillId="0" borderId="31" xfId="0" applyNumberFormat="1" applyFont="1" applyBorder="1" applyAlignment="1">
      <alignment wrapText="1"/>
    </xf>
    <xf numFmtId="3" fontId="4" fillId="33" borderId="20" xfId="0" applyNumberFormat="1" applyFont="1" applyFill="1" applyBorder="1" applyAlignment="1">
      <alignment horizontal="right" wrapText="1"/>
    </xf>
    <xf numFmtId="3" fontId="4" fillId="0" borderId="27" xfId="0" applyNumberFormat="1" applyFont="1" applyBorder="1" applyAlignment="1">
      <alignment horizontal="right" vertical="top" wrapText="1"/>
    </xf>
    <xf numFmtId="3" fontId="1" fillId="0" borderId="27" xfId="0" applyNumberFormat="1" applyFont="1" applyBorder="1" applyAlignment="1">
      <alignment horizontal="right" vertical="top" wrapText="1"/>
    </xf>
    <xf numFmtId="3" fontId="1" fillId="0" borderId="27" xfId="0" applyNumberFormat="1" applyFont="1" applyBorder="1" applyAlignment="1">
      <alignment horizontal="right" vertical="top" wrapText="1"/>
    </xf>
    <xf numFmtId="3" fontId="11" fillId="0" borderId="27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34" borderId="20" xfId="0" applyFont="1" applyFill="1" applyBorder="1" applyAlignment="1">
      <alignment horizontal="center" vertical="top" wrapText="1" shrinkToFit="1"/>
    </xf>
    <xf numFmtId="10" fontId="1" fillId="0" borderId="0" xfId="0" applyNumberFormat="1" applyFont="1" applyBorder="1" applyAlignment="1">
      <alignment horizontal="right" vertical="center" wrapText="1"/>
    </xf>
    <xf numFmtId="0" fontId="0" fillId="0" borderId="32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horizontal="right" vertical="center" wrapText="1"/>
    </xf>
    <xf numFmtId="0" fontId="4" fillId="33" borderId="14" xfId="0" applyFont="1" applyFill="1" applyBorder="1" applyAlignment="1">
      <alignment vertical="top" wrapText="1"/>
    </xf>
    <xf numFmtId="0" fontId="4" fillId="33" borderId="33" xfId="0" applyFont="1" applyFill="1" applyBorder="1" applyAlignment="1">
      <alignment vertical="top" wrapText="1"/>
    </xf>
    <xf numFmtId="3" fontId="4" fillId="33" borderId="34" xfId="0" applyNumberFormat="1" applyFont="1" applyFill="1" applyBorder="1" applyAlignment="1">
      <alignment horizontal="right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67" fontId="17" fillId="0" borderId="0" xfId="60" applyNumberFormat="1" applyFont="1" applyAlignment="1">
      <alignment vertical="center" wrapText="1"/>
      <protection/>
    </xf>
    <xf numFmtId="0" fontId="19" fillId="0" borderId="0" xfId="60" applyFont="1" applyAlignment="1">
      <alignment horizontal="center" vertical="center" wrapText="1"/>
      <protection/>
    </xf>
    <xf numFmtId="0" fontId="19" fillId="0" borderId="0" xfId="60" applyFont="1" applyAlignment="1">
      <alignment vertical="center" wrapText="1"/>
      <protection/>
    </xf>
    <xf numFmtId="0" fontId="16" fillId="0" borderId="0" xfId="60" applyAlignment="1">
      <alignment vertical="center" wrapText="1"/>
      <protection/>
    </xf>
    <xf numFmtId="0" fontId="21" fillId="0" borderId="0" xfId="60" applyFont="1" applyAlignment="1">
      <alignment vertical="center" wrapText="1"/>
      <protection/>
    </xf>
    <xf numFmtId="0" fontId="16" fillId="0" borderId="0" xfId="60">
      <alignment/>
      <protection/>
    </xf>
    <xf numFmtId="0" fontId="22" fillId="0" borderId="0" xfId="60" applyFont="1" applyAlignment="1">
      <alignment vertical="center" wrapText="1"/>
      <protection/>
    </xf>
    <xf numFmtId="0" fontId="20" fillId="0" borderId="0" xfId="60" applyFont="1" applyAlignment="1">
      <alignment vertical="center" wrapText="1"/>
      <protection/>
    </xf>
    <xf numFmtId="0" fontId="1" fillId="0" borderId="38" xfId="60" applyFont="1" applyBorder="1" applyAlignment="1">
      <alignment vertical="center" wrapText="1"/>
      <protection/>
    </xf>
    <xf numFmtId="167" fontId="1" fillId="0" borderId="31" xfId="60" applyNumberFormat="1" applyFont="1" applyBorder="1" applyAlignment="1" applyProtection="1">
      <alignment vertical="center" wrapText="1"/>
      <protection locked="0"/>
    </xf>
    <xf numFmtId="0" fontId="1" fillId="0" borderId="39" xfId="60" applyFont="1" applyBorder="1" applyAlignment="1">
      <alignment vertical="center" wrapText="1"/>
      <protection/>
    </xf>
    <xf numFmtId="167" fontId="1" fillId="0" borderId="20" xfId="60" applyNumberFormat="1" applyFont="1" applyBorder="1" applyAlignment="1" applyProtection="1">
      <alignment vertical="center" wrapText="1"/>
      <protection locked="0"/>
    </xf>
    <xf numFmtId="0" fontId="1" fillId="0" borderId="40" xfId="60" applyFont="1" applyBorder="1" applyAlignment="1">
      <alignment vertical="center" wrapText="1"/>
      <protection/>
    </xf>
    <xf numFmtId="167" fontId="1" fillId="0" borderId="41" xfId="60" applyNumberFormat="1" applyFont="1" applyBorder="1" applyAlignment="1" applyProtection="1">
      <alignment vertical="center" wrapText="1"/>
      <protection locked="0"/>
    </xf>
    <xf numFmtId="167" fontId="1" fillId="0" borderId="42" xfId="60" applyNumberFormat="1" applyFont="1" applyBorder="1" applyAlignment="1" applyProtection="1">
      <alignment vertical="center" wrapText="1"/>
      <protection locked="0"/>
    </xf>
    <xf numFmtId="167" fontId="4" fillId="0" borderId="43" xfId="60" applyNumberFormat="1" applyFont="1" applyBorder="1" applyAlignment="1">
      <alignment vertical="center" wrapText="1"/>
      <protection/>
    </xf>
    <xf numFmtId="167" fontId="4" fillId="0" borderId="44" xfId="60" applyNumberFormat="1" applyFont="1" applyBorder="1" applyAlignment="1">
      <alignment vertical="center" wrapText="1"/>
      <protection/>
    </xf>
    <xf numFmtId="167" fontId="4" fillId="0" borderId="0" xfId="60" applyNumberFormat="1" applyFont="1" applyBorder="1" applyAlignment="1">
      <alignment vertical="center" wrapText="1"/>
      <protection/>
    </xf>
    <xf numFmtId="0" fontId="1" fillId="0" borderId="0" xfId="60" applyFont="1">
      <alignment/>
      <protection/>
    </xf>
    <xf numFmtId="0" fontId="1" fillId="0" borderId="45" xfId="60" applyFont="1" applyBorder="1" applyAlignment="1">
      <alignment vertical="center" wrapText="1"/>
      <protection/>
    </xf>
    <xf numFmtId="167" fontId="1" fillId="0" borderId="46" xfId="60" applyNumberFormat="1" applyFont="1" applyBorder="1" applyAlignment="1" applyProtection="1">
      <alignment vertical="center" wrapText="1"/>
      <protection locked="0"/>
    </xf>
    <xf numFmtId="167" fontId="4" fillId="0" borderId="41" xfId="60" applyNumberFormat="1" applyFont="1" applyBorder="1" applyAlignment="1">
      <alignment vertical="center" wrapText="1"/>
      <protection/>
    </xf>
    <xf numFmtId="167" fontId="4" fillId="0" borderId="42" xfId="60" applyNumberFormat="1" applyFont="1" applyBorder="1" applyAlignment="1">
      <alignment vertical="center" wrapText="1"/>
      <protection/>
    </xf>
    <xf numFmtId="167" fontId="23" fillId="0" borderId="0" xfId="60" applyNumberFormat="1" applyFont="1" applyAlignment="1">
      <alignment horizontal="center" vertical="center" wrapText="1"/>
      <protection/>
    </xf>
    <xf numFmtId="167" fontId="23" fillId="0" borderId="0" xfId="60" applyNumberFormat="1" applyFont="1" applyAlignment="1">
      <alignment vertical="center" wrapText="1"/>
      <protection/>
    </xf>
    <xf numFmtId="167" fontId="11" fillId="0" borderId="0" xfId="60" applyNumberFormat="1" applyFont="1" applyAlignment="1">
      <alignment horizontal="right"/>
      <protection/>
    </xf>
    <xf numFmtId="0" fontId="4" fillId="0" borderId="47" xfId="60" applyFont="1" applyBorder="1" applyAlignment="1">
      <alignment horizontal="center" vertical="center" wrapText="1"/>
      <protection/>
    </xf>
    <xf numFmtId="0" fontId="4" fillId="0" borderId="48" xfId="60" applyFont="1" applyBorder="1" applyAlignment="1">
      <alignment horizontal="center" vertical="center" wrapText="1"/>
      <protection/>
    </xf>
    <xf numFmtId="0" fontId="4" fillId="0" borderId="49" xfId="60" applyFont="1" applyBorder="1" applyAlignment="1">
      <alignment horizontal="center" vertical="center" wrapText="1"/>
      <protection/>
    </xf>
    <xf numFmtId="0" fontId="4" fillId="0" borderId="50" xfId="60" applyFont="1" applyBorder="1" applyAlignment="1">
      <alignment horizontal="centerContinuous" vertical="center" wrapText="1"/>
      <protection/>
    </xf>
    <xf numFmtId="0" fontId="4" fillId="0" borderId="43" xfId="60" applyFont="1" applyBorder="1" applyAlignment="1">
      <alignment horizontal="centerContinuous" vertical="center" wrapText="1"/>
      <protection/>
    </xf>
    <xf numFmtId="0" fontId="4" fillId="0" borderId="44" xfId="60" applyFont="1" applyBorder="1" applyAlignment="1">
      <alignment horizontal="centerContinuous" vertical="center" wrapText="1"/>
      <protection/>
    </xf>
    <xf numFmtId="0" fontId="4" fillId="0" borderId="40" xfId="60" applyFont="1" applyBorder="1" applyAlignment="1">
      <alignment vertical="center" wrapText="1"/>
      <protection/>
    </xf>
    <xf numFmtId="0" fontId="4" fillId="0" borderId="50" xfId="60" applyFont="1" applyBorder="1" applyAlignment="1">
      <alignment vertical="center" wrapText="1"/>
      <protection/>
    </xf>
    <xf numFmtId="0" fontId="4" fillId="0" borderId="0" xfId="60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167" fontId="17" fillId="0" borderId="0" xfId="60" applyNumberFormat="1" applyFont="1" applyBorder="1" applyAlignment="1">
      <alignment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3" fontId="4" fillId="0" borderId="23" xfId="0" applyNumberFormat="1" applyFont="1" applyBorder="1" applyAlignment="1">
      <alignment horizontal="right" vertical="top" wrapText="1"/>
    </xf>
    <xf numFmtId="0" fontId="1" fillId="0" borderId="51" xfId="0" applyFont="1" applyBorder="1" applyAlignment="1">
      <alignment vertical="top" wrapText="1"/>
    </xf>
    <xf numFmtId="1" fontId="1" fillId="0" borderId="27" xfId="0" applyNumberFormat="1" applyFont="1" applyBorder="1" applyAlignment="1">
      <alignment horizontal="right" vertical="top" wrapText="1"/>
    </xf>
    <xf numFmtId="0" fontId="1" fillId="0" borderId="45" xfId="0" applyFont="1" applyBorder="1" applyAlignment="1">
      <alignment vertical="top" wrapText="1"/>
    </xf>
    <xf numFmtId="0" fontId="0" fillId="0" borderId="52" xfId="0" applyFont="1" applyBorder="1" applyAlignment="1">
      <alignment/>
    </xf>
    <xf numFmtId="0" fontId="1" fillId="0" borderId="39" xfId="0" applyFont="1" applyBorder="1" applyAlignment="1">
      <alignment vertical="top" wrapText="1"/>
    </xf>
    <xf numFmtId="0" fontId="0" fillId="0" borderId="53" xfId="0" applyFont="1" applyBorder="1" applyAlignment="1">
      <alignment/>
    </xf>
    <xf numFmtId="0" fontId="1" fillId="0" borderId="54" xfId="0" applyFont="1" applyBorder="1" applyAlignment="1">
      <alignment vertical="top" wrapText="1"/>
    </xf>
    <xf numFmtId="0" fontId="0" fillId="0" borderId="55" xfId="0" applyBorder="1" applyAlignment="1">
      <alignment/>
    </xf>
    <xf numFmtId="0" fontId="4" fillId="0" borderId="47" xfId="0" applyFont="1" applyFill="1" applyBorder="1" applyAlignment="1">
      <alignment vertical="top" wrapText="1"/>
    </xf>
    <xf numFmtId="0" fontId="12" fillId="0" borderId="49" xfId="0" applyFont="1" applyBorder="1" applyAlignment="1">
      <alignment/>
    </xf>
    <xf numFmtId="0" fontId="22" fillId="0" borderId="56" xfId="61" applyFont="1" applyBorder="1" applyAlignment="1" applyProtection="1">
      <alignment horizontal="center" vertical="center" wrapText="1"/>
      <protection/>
    </xf>
    <xf numFmtId="0" fontId="22" fillId="0" borderId="57" xfId="61" applyFont="1" applyBorder="1" applyAlignment="1" applyProtection="1">
      <alignment horizontal="center" vertical="center"/>
      <protection/>
    </xf>
    <xf numFmtId="0" fontId="22" fillId="0" borderId="58" xfId="61" applyFont="1" applyBorder="1" applyAlignment="1" applyProtection="1">
      <alignment horizontal="center" vertical="center"/>
      <protection/>
    </xf>
    <xf numFmtId="0" fontId="25" fillId="0" borderId="0" xfId="61" applyProtection="1">
      <alignment/>
      <protection/>
    </xf>
    <xf numFmtId="0" fontId="26" fillId="0" borderId="20" xfId="61" applyFont="1" applyBorder="1" applyAlignment="1" applyProtection="1">
      <alignment vertical="center"/>
      <protection/>
    </xf>
    <xf numFmtId="0" fontId="22" fillId="0" borderId="59" xfId="61" applyFont="1" applyBorder="1" applyAlignment="1" applyProtection="1">
      <alignment vertical="center"/>
      <protection/>
    </xf>
    <xf numFmtId="167" fontId="22" fillId="0" borderId="59" xfId="61" applyNumberFormat="1" applyFont="1" applyBorder="1" applyAlignment="1" applyProtection="1">
      <alignment vertical="center"/>
      <protection/>
    </xf>
    <xf numFmtId="167" fontId="22" fillId="0" borderId="60" xfId="61" applyNumberFormat="1" applyFont="1" applyBorder="1" applyAlignment="1" applyProtection="1">
      <alignment vertical="center"/>
      <protection/>
    </xf>
    <xf numFmtId="0" fontId="25" fillId="0" borderId="0" xfId="61" applyProtection="1">
      <alignment/>
      <protection locked="0"/>
    </xf>
    <xf numFmtId="0" fontId="16" fillId="0" borderId="61" xfId="61" applyFont="1" applyBorder="1" applyAlignment="1" applyProtection="1">
      <alignment horizontal="left" vertical="center"/>
      <protection/>
    </xf>
    <xf numFmtId="167" fontId="16" fillId="0" borderId="20" xfId="61" applyNumberFormat="1" applyFont="1" applyBorder="1" applyAlignment="1" applyProtection="1">
      <alignment vertical="center"/>
      <protection/>
    </xf>
    <xf numFmtId="167" fontId="16" fillId="0" borderId="62" xfId="61" applyNumberFormat="1" applyFont="1" applyBorder="1" applyAlignment="1" applyProtection="1">
      <alignment vertical="center"/>
      <protection/>
    </xf>
    <xf numFmtId="0" fontId="16" fillId="0" borderId="20" xfId="61" applyFont="1" applyBorder="1" applyAlignment="1" applyProtection="1">
      <alignment vertical="center"/>
      <protection locked="0"/>
    </xf>
    <xf numFmtId="167" fontId="16" fillId="0" borderId="20" xfId="61" applyNumberFormat="1" applyFont="1" applyBorder="1" applyAlignment="1" applyProtection="1">
      <alignment vertical="center"/>
      <protection locked="0"/>
    </xf>
    <xf numFmtId="167" fontId="16" fillId="0" borderId="0" xfId="59" applyNumberFormat="1" applyAlignment="1">
      <alignment horizontal="center" vertical="center" wrapText="1"/>
      <protection/>
    </xf>
    <xf numFmtId="167" fontId="16" fillId="0" borderId="0" xfId="59" applyNumberFormat="1" applyAlignment="1">
      <alignment vertical="center" wrapText="1"/>
      <protection/>
    </xf>
    <xf numFmtId="167" fontId="18" fillId="0" borderId="0" xfId="59" applyNumberFormat="1" applyFont="1" applyAlignment="1">
      <alignment horizontal="right" vertical="center"/>
      <protection/>
    </xf>
    <xf numFmtId="167" fontId="19" fillId="0" borderId="63" xfId="59" applyNumberFormat="1" applyFont="1" applyBorder="1" applyAlignment="1">
      <alignment horizontal="center" vertical="center"/>
      <protection/>
    </xf>
    <xf numFmtId="167" fontId="19" fillId="0" borderId="13" xfId="59" applyNumberFormat="1" applyFont="1" applyBorder="1" applyAlignment="1">
      <alignment horizontal="center"/>
      <protection/>
    </xf>
    <xf numFmtId="167" fontId="19" fillId="0" borderId="64" xfId="59" applyNumberFormat="1" applyFont="1" applyBorder="1" applyAlignment="1">
      <alignment horizontal="center"/>
      <protection/>
    </xf>
    <xf numFmtId="167" fontId="20" fillId="0" borderId="65" xfId="59" applyNumberFormat="1" applyFont="1" applyBorder="1" applyAlignment="1">
      <alignment horizontal="centerContinuous" vertical="center"/>
      <protection/>
    </xf>
    <xf numFmtId="167" fontId="19" fillId="0" borderId="66" xfId="59" applyNumberFormat="1" applyFont="1" applyBorder="1" applyAlignment="1">
      <alignment horizontal="centerContinuous" vertical="center"/>
      <protection/>
    </xf>
    <xf numFmtId="167" fontId="19" fillId="0" borderId="25" xfId="59" applyNumberFormat="1" applyFont="1" applyBorder="1" applyAlignment="1">
      <alignment horizontal="centerContinuous" vertical="center"/>
      <protection/>
    </xf>
    <xf numFmtId="167" fontId="20" fillId="0" borderId="12" xfId="59" applyNumberFormat="1" applyFont="1" applyBorder="1" applyAlignment="1">
      <alignment horizontal="center" vertical="center"/>
      <protection/>
    </xf>
    <xf numFmtId="167" fontId="19" fillId="0" borderId="67" xfId="59" applyNumberFormat="1" applyFont="1" applyBorder="1" applyAlignment="1">
      <alignment horizontal="center" vertical="center" wrapText="1"/>
      <protection/>
    </xf>
    <xf numFmtId="167" fontId="19" fillId="0" borderId="68" xfId="59" applyNumberFormat="1" applyFont="1" applyBorder="1" applyAlignment="1">
      <alignment horizontal="center" vertical="center"/>
      <protection/>
    </xf>
    <xf numFmtId="167" fontId="19" fillId="0" borderId="69" xfId="59" applyNumberFormat="1" applyFont="1" applyBorder="1" applyAlignment="1">
      <alignment horizontal="center" vertical="center"/>
      <protection/>
    </xf>
    <xf numFmtId="167" fontId="19" fillId="0" borderId="42" xfId="59" applyNumberFormat="1" applyFont="1" applyBorder="1" applyAlignment="1">
      <alignment horizontal="center" vertical="center" wrapText="1"/>
      <protection/>
    </xf>
    <xf numFmtId="167" fontId="28" fillId="0" borderId="12" xfId="59" applyNumberFormat="1" applyFont="1" applyBorder="1" applyAlignment="1">
      <alignment horizontal="center"/>
      <protection/>
    </xf>
    <xf numFmtId="167" fontId="19" fillId="0" borderId="11" xfId="59" applyNumberFormat="1" applyFont="1" applyBorder="1" applyAlignment="1">
      <alignment vertical="center" wrapText="1"/>
      <protection/>
    </xf>
    <xf numFmtId="167" fontId="16" fillId="0" borderId="0" xfId="56" applyNumberFormat="1" applyAlignment="1">
      <alignment vertical="center" wrapText="1"/>
      <protection/>
    </xf>
    <xf numFmtId="167" fontId="20" fillId="0" borderId="0" xfId="56" applyNumberFormat="1" applyFont="1" applyAlignment="1">
      <alignment horizontal="centerContinuous" vertical="center" wrapText="1"/>
      <protection/>
    </xf>
    <xf numFmtId="167" fontId="16" fillId="0" borderId="0" xfId="56" applyNumberFormat="1" applyAlignment="1">
      <alignment horizontal="centerContinuous" vertical="center"/>
      <protection/>
    </xf>
    <xf numFmtId="167" fontId="20" fillId="0" borderId="0" xfId="56" applyNumberFormat="1" applyFont="1" applyAlignment="1">
      <alignment horizontal="left" vertical="center" wrapText="1"/>
      <protection/>
    </xf>
    <xf numFmtId="167" fontId="20" fillId="0" borderId="0" xfId="56" applyNumberFormat="1" applyFont="1" applyAlignment="1">
      <alignment vertical="center" wrapText="1"/>
      <protection/>
    </xf>
    <xf numFmtId="167" fontId="29" fillId="0" borderId="0" xfId="56" applyNumberFormat="1" applyFont="1" applyAlignment="1">
      <alignment vertical="center" wrapText="1"/>
      <protection/>
    </xf>
    <xf numFmtId="167" fontId="18" fillId="0" borderId="0" xfId="56" applyNumberFormat="1" applyFont="1" applyAlignment="1">
      <alignment horizontal="right" vertical="center"/>
      <protection/>
    </xf>
    <xf numFmtId="167" fontId="22" fillId="0" borderId="48" xfId="56" applyNumberFormat="1" applyFont="1" applyBorder="1" applyAlignment="1">
      <alignment horizontal="center" vertical="center" wrapText="1"/>
      <protection/>
    </xf>
    <xf numFmtId="167" fontId="22" fillId="0" borderId="49" xfId="56" applyNumberFormat="1" applyFont="1" applyBorder="1" applyAlignment="1">
      <alignment horizontal="center" vertical="center" wrapText="1"/>
      <protection/>
    </xf>
    <xf numFmtId="167" fontId="22" fillId="0" borderId="0" xfId="56" applyNumberFormat="1" applyFont="1" applyAlignment="1">
      <alignment horizontal="center" vertical="center" wrapText="1"/>
      <protection/>
    </xf>
    <xf numFmtId="167" fontId="16" fillId="0" borderId="38" xfId="56" applyNumberFormat="1" applyBorder="1" applyAlignment="1">
      <alignment horizontal="left" vertical="center" wrapText="1"/>
      <protection/>
    </xf>
    <xf numFmtId="167" fontId="16" fillId="0" borderId="38" xfId="56" applyNumberFormat="1" applyBorder="1" applyAlignment="1">
      <alignment vertical="center" wrapText="1"/>
      <protection/>
    </xf>
    <xf numFmtId="167" fontId="16" fillId="0" borderId="39" xfId="56" applyNumberFormat="1" applyBorder="1" applyAlignment="1">
      <alignment horizontal="left" vertical="center" wrapText="1"/>
      <protection/>
    </xf>
    <xf numFmtId="167" fontId="16" fillId="0" borderId="20" xfId="56" applyNumberFormat="1" applyBorder="1" applyAlignment="1" applyProtection="1">
      <alignment horizontal="center" vertical="center" wrapText="1"/>
      <protection locked="0"/>
    </xf>
    <xf numFmtId="167" fontId="16" fillId="0" borderId="39" xfId="56" applyNumberFormat="1" applyBorder="1" applyAlignment="1">
      <alignment vertical="center" wrapText="1"/>
      <protection/>
    </xf>
    <xf numFmtId="167" fontId="16" fillId="0" borderId="53" xfId="56" applyNumberFormat="1" applyBorder="1" applyAlignment="1" applyProtection="1">
      <alignment horizontal="center" vertical="center" wrapText="1"/>
      <protection locked="0"/>
    </xf>
    <xf numFmtId="167" fontId="16" fillId="0" borderId="39" xfId="56" applyNumberFormat="1" applyBorder="1" applyAlignment="1" applyProtection="1">
      <alignment horizontal="left" vertical="center" wrapText="1"/>
      <protection locked="0"/>
    </xf>
    <xf numFmtId="167" fontId="16" fillId="0" borderId="0" xfId="56" applyNumberFormat="1" applyFont="1" applyAlignment="1">
      <alignment vertical="center" wrapText="1"/>
      <protection/>
    </xf>
    <xf numFmtId="167" fontId="16" fillId="0" borderId="39" xfId="56" applyNumberFormat="1" applyBorder="1" applyAlignment="1" applyProtection="1">
      <alignment vertical="center" wrapText="1"/>
      <protection locked="0"/>
    </xf>
    <xf numFmtId="167" fontId="16" fillId="0" borderId="54" xfId="56" applyNumberFormat="1" applyBorder="1" applyAlignment="1" applyProtection="1">
      <alignment horizontal="left" vertical="center" wrapText="1"/>
      <protection locked="0"/>
    </xf>
    <xf numFmtId="167" fontId="16" fillId="0" borderId="30" xfId="56" applyNumberFormat="1" applyBorder="1" applyAlignment="1" applyProtection="1">
      <alignment horizontal="center" vertical="center" wrapText="1"/>
      <protection locked="0"/>
    </xf>
    <xf numFmtId="167" fontId="16" fillId="0" borderId="55" xfId="56" applyNumberFormat="1" applyBorder="1" applyAlignment="1" applyProtection="1">
      <alignment horizontal="center" vertical="center" wrapText="1"/>
      <protection locked="0"/>
    </xf>
    <xf numFmtId="167" fontId="22" fillId="0" borderId="47" xfId="56" applyNumberFormat="1" applyFont="1" applyBorder="1" applyAlignment="1">
      <alignment horizontal="left" vertical="center" wrapText="1"/>
      <protection/>
    </xf>
    <xf numFmtId="167" fontId="22" fillId="0" borderId="47" xfId="56" applyNumberFormat="1" applyFont="1" applyBorder="1" applyAlignment="1">
      <alignment vertical="center" wrapText="1"/>
      <protection/>
    </xf>
    <xf numFmtId="167" fontId="19" fillId="0" borderId="50" xfId="56" applyNumberFormat="1" applyFont="1" applyBorder="1" applyAlignment="1">
      <alignment horizontal="left" vertical="center" wrapText="1"/>
      <protection/>
    </xf>
    <xf numFmtId="167" fontId="16" fillId="0" borderId="43" xfId="56" applyNumberFormat="1" applyBorder="1" applyAlignment="1" applyProtection="1">
      <alignment horizontal="center" vertical="center" wrapText="1"/>
      <protection/>
    </xf>
    <xf numFmtId="167" fontId="19" fillId="0" borderId="50" xfId="56" applyNumberFormat="1" applyFont="1" applyBorder="1" applyAlignment="1">
      <alignment vertical="center" wrapText="1"/>
      <protection/>
    </xf>
    <xf numFmtId="167" fontId="16" fillId="0" borderId="44" xfId="56" applyNumberFormat="1" applyBorder="1" applyAlignment="1" applyProtection="1">
      <alignment horizontal="center" vertical="center" wrapText="1"/>
      <protection/>
    </xf>
    <xf numFmtId="167" fontId="16" fillId="0" borderId="0" xfId="56" applyNumberFormat="1" applyAlignment="1">
      <alignment horizontal="center" vertical="center" wrapText="1"/>
      <protection/>
    </xf>
    <xf numFmtId="167" fontId="16" fillId="0" borderId="0" xfId="57" applyNumberFormat="1" applyAlignment="1">
      <alignment vertical="center" wrapText="1"/>
      <protection/>
    </xf>
    <xf numFmtId="167" fontId="20" fillId="0" borderId="0" xfId="57" applyNumberFormat="1" applyFont="1" applyAlignment="1">
      <alignment horizontal="centerContinuous" vertical="center" wrapText="1"/>
      <protection/>
    </xf>
    <xf numFmtId="167" fontId="16" fillId="0" borderId="0" xfId="57" applyNumberFormat="1" applyAlignment="1">
      <alignment horizontal="centerContinuous" vertical="center"/>
      <protection/>
    </xf>
    <xf numFmtId="167" fontId="20" fillId="0" borderId="0" xfId="57" applyNumberFormat="1" applyFont="1" applyAlignment="1">
      <alignment horizontal="left" vertical="center" wrapText="1"/>
      <protection/>
    </xf>
    <xf numFmtId="167" fontId="20" fillId="0" borderId="0" xfId="57" applyNumberFormat="1" applyFont="1" applyAlignment="1">
      <alignment vertical="center" wrapText="1"/>
      <protection/>
    </xf>
    <xf numFmtId="167" fontId="29" fillId="0" borderId="0" xfId="57" applyNumberFormat="1" applyFont="1" applyAlignment="1">
      <alignment vertical="center" wrapText="1"/>
      <protection/>
    </xf>
    <xf numFmtId="167" fontId="18" fillId="0" borderId="0" xfId="57" applyNumberFormat="1" applyFont="1" applyAlignment="1">
      <alignment horizontal="right" vertical="center"/>
      <protection/>
    </xf>
    <xf numFmtId="167" fontId="22" fillId="0" borderId="48" xfId="57" applyNumberFormat="1" applyFont="1" applyBorder="1" applyAlignment="1">
      <alignment horizontal="center" vertical="center" wrapText="1"/>
      <protection/>
    </xf>
    <xf numFmtId="167" fontId="22" fillId="0" borderId="49" xfId="57" applyNumberFormat="1" applyFont="1" applyBorder="1" applyAlignment="1">
      <alignment horizontal="center" vertical="center" wrapText="1"/>
      <protection/>
    </xf>
    <xf numFmtId="167" fontId="22" fillId="0" borderId="0" xfId="57" applyNumberFormat="1" applyFont="1" applyAlignment="1">
      <alignment horizontal="center" vertical="center" wrapText="1"/>
      <protection/>
    </xf>
    <xf numFmtId="167" fontId="16" fillId="0" borderId="45" xfId="57" applyNumberFormat="1" applyBorder="1" applyAlignment="1">
      <alignment horizontal="left" vertical="center" wrapText="1"/>
      <protection/>
    </xf>
    <xf numFmtId="167" fontId="16" fillId="0" borderId="38" xfId="57" applyNumberFormat="1" applyBorder="1" applyAlignment="1">
      <alignment vertical="center" wrapText="1"/>
      <protection/>
    </xf>
    <xf numFmtId="167" fontId="16" fillId="0" borderId="39" xfId="57" applyNumberFormat="1" applyBorder="1" applyAlignment="1">
      <alignment horizontal="left" vertical="center" wrapText="1"/>
      <protection/>
    </xf>
    <xf numFmtId="167" fontId="16" fillId="0" borderId="39" xfId="57" applyNumberFormat="1" applyBorder="1" applyAlignment="1">
      <alignment vertical="center" wrapText="1"/>
      <protection/>
    </xf>
    <xf numFmtId="167" fontId="16" fillId="0" borderId="53" xfId="57" applyNumberFormat="1" applyBorder="1" applyAlignment="1" applyProtection="1">
      <alignment horizontal="center" vertical="center" wrapText="1"/>
      <protection locked="0"/>
    </xf>
    <xf numFmtId="167" fontId="16" fillId="0" borderId="39" xfId="57" applyNumberFormat="1" applyBorder="1" applyAlignment="1" applyProtection="1">
      <alignment vertical="center" wrapText="1"/>
      <protection locked="0"/>
    </xf>
    <xf numFmtId="167" fontId="16" fillId="0" borderId="39" xfId="57" applyNumberFormat="1" applyBorder="1" applyAlignment="1" applyProtection="1">
      <alignment horizontal="left" vertical="center" wrapText="1"/>
      <protection locked="0"/>
    </xf>
    <xf numFmtId="167" fontId="16" fillId="0" borderId="54" xfId="57" applyNumberFormat="1" applyBorder="1" applyAlignment="1" applyProtection="1">
      <alignment horizontal="left" vertical="center" wrapText="1"/>
      <protection locked="0"/>
    </xf>
    <xf numFmtId="167" fontId="16" fillId="0" borderId="30" xfId="57" applyNumberFormat="1" applyBorder="1" applyAlignment="1" applyProtection="1">
      <alignment horizontal="center" vertical="center" wrapText="1"/>
      <protection locked="0"/>
    </xf>
    <xf numFmtId="167" fontId="16" fillId="0" borderId="55" xfId="57" applyNumberFormat="1" applyBorder="1" applyAlignment="1" applyProtection="1">
      <alignment horizontal="center" vertical="center" wrapText="1"/>
      <protection locked="0"/>
    </xf>
    <xf numFmtId="167" fontId="22" fillId="0" borderId="47" xfId="57" applyNumberFormat="1" applyFont="1" applyBorder="1" applyAlignment="1">
      <alignment horizontal="left" vertical="center" wrapText="1"/>
      <protection/>
    </xf>
    <xf numFmtId="167" fontId="22" fillId="0" borderId="47" xfId="57" applyNumberFormat="1" applyFont="1" applyBorder="1" applyAlignment="1">
      <alignment vertical="center" wrapText="1"/>
      <protection/>
    </xf>
    <xf numFmtId="167" fontId="19" fillId="0" borderId="50" xfId="57" applyNumberFormat="1" applyFont="1" applyBorder="1" applyAlignment="1">
      <alignment horizontal="left" vertical="center" wrapText="1"/>
      <protection/>
    </xf>
    <xf numFmtId="167" fontId="16" fillId="0" borderId="43" xfId="57" applyNumberFormat="1" applyBorder="1" applyAlignment="1" applyProtection="1">
      <alignment horizontal="center" vertical="center" wrapText="1"/>
      <protection/>
    </xf>
    <xf numFmtId="167" fontId="19" fillId="0" borderId="50" xfId="57" applyNumberFormat="1" applyFont="1" applyBorder="1" applyAlignment="1">
      <alignment vertical="center" wrapText="1"/>
      <protection/>
    </xf>
    <xf numFmtId="167" fontId="16" fillId="0" borderId="44" xfId="57" applyNumberFormat="1" applyBorder="1" applyAlignment="1" applyProtection="1">
      <alignment horizontal="center" vertical="center" wrapText="1"/>
      <protection/>
    </xf>
    <xf numFmtId="167" fontId="16" fillId="0" borderId="0" xfId="57" applyNumberFormat="1" applyAlignment="1">
      <alignment horizontal="center" vertical="center" wrapText="1"/>
      <protection/>
    </xf>
    <xf numFmtId="0" fontId="1" fillId="0" borderId="70" xfId="0" applyFont="1" applyBorder="1" applyAlignment="1">
      <alignment horizontal="center" vertical="top" wrapText="1"/>
    </xf>
    <xf numFmtId="3" fontId="30" fillId="0" borderId="27" xfId="0" applyNumberFormat="1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horizontal="right" vertical="top" wrapText="1"/>
    </xf>
    <xf numFmtId="0" fontId="1" fillId="0" borderId="27" xfId="0" applyFont="1" applyBorder="1" applyAlignment="1">
      <alignment horizontal="right" vertical="top" wrapText="1"/>
    </xf>
    <xf numFmtId="0" fontId="0" fillId="0" borderId="71" xfId="0" applyFont="1" applyBorder="1" applyAlignment="1">
      <alignment/>
    </xf>
    <xf numFmtId="3" fontId="1" fillId="0" borderId="17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49" fontId="1" fillId="0" borderId="12" xfId="0" applyNumberFormat="1" applyFont="1" applyBorder="1" applyAlignment="1" quotePrefix="1">
      <alignment vertical="top" wrapText="1"/>
    </xf>
    <xf numFmtId="0" fontId="1" fillId="0" borderId="72" xfId="0" applyFont="1" applyBorder="1" applyAlignment="1">
      <alignment vertical="top" wrapText="1"/>
    </xf>
    <xf numFmtId="0" fontId="1" fillId="0" borderId="12" xfId="0" applyFont="1" applyBorder="1" applyAlignment="1" quotePrefix="1">
      <alignment vertical="top" wrapText="1"/>
    </xf>
    <xf numFmtId="0" fontId="31" fillId="0" borderId="0" xfId="0" applyFont="1" applyAlignment="1">
      <alignment/>
    </xf>
    <xf numFmtId="0" fontId="32" fillId="35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0" fontId="32" fillId="33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0" fontId="32" fillId="0" borderId="73" xfId="0" applyFont="1" applyFill="1" applyBorder="1" applyAlignment="1">
      <alignment vertical="top" wrapText="1"/>
    </xf>
    <xf numFmtId="0" fontId="32" fillId="33" borderId="11" xfId="0" applyFont="1" applyFill="1" applyBorder="1" applyAlignment="1">
      <alignment vertical="top" wrapText="1"/>
    </xf>
    <xf numFmtId="0" fontId="32" fillId="35" borderId="1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167" fontId="16" fillId="0" borderId="31" xfId="57" applyNumberFormat="1" applyBorder="1" applyAlignment="1" applyProtection="1">
      <alignment horizontal="right" vertical="center" wrapText="1"/>
      <protection locked="0"/>
    </xf>
    <xf numFmtId="167" fontId="16" fillId="0" borderId="20" xfId="57" applyNumberFormat="1" applyBorder="1" applyAlignment="1" applyProtection="1">
      <alignment horizontal="right" vertical="center" wrapText="1"/>
      <protection locked="0"/>
    </xf>
    <xf numFmtId="167" fontId="16" fillId="0" borderId="74" xfId="57" applyNumberFormat="1" applyFont="1" applyBorder="1" applyAlignment="1" applyProtection="1">
      <alignment horizontal="right" vertical="center" wrapText="1"/>
      <protection locked="0"/>
    </xf>
    <xf numFmtId="167" fontId="16" fillId="0" borderId="53" xfId="57" applyNumberFormat="1" applyBorder="1" applyAlignment="1" applyProtection="1">
      <alignment horizontal="right" vertical="center" wrapText="1"/>
      <protection locked="0"/>
    </xf>
    <xf numFmtId="167" fontId="16" fillId="0" borderId="53" xfId="57" applyNumberFormat="1" applyFont="1" applyBorder="1" applyAlignment="1" applyProtection="1">
      <alignment horizontal="right" vertical="center" wrapText="1"/>
      <protection locked="0"/>
    </xf>
    <xf numFmtId="167" fontId="16" fillId="0" borderId="74" xfId="56" applyNumberFormat="1" applyBorder="1" applyAlignment="1" applyProtection="1">
      <alignment horizontal="right" vertical="center" wrapText="1"/>
      <protection locked="0"/>
    </xf>
    <xf numFmtId="167" fontId="16" fillId="0" borderId="53" xfId="56" applyNumberFormat="1" applyBorder="1" applyAlignment="1" applyProtection="1">
      <alignment horizontal="right" vertical="center" wrapText="1"/>
      <protection locked="0"/>
    </xf>
    <xf numFmtId="167" fontId="16" fillId="0" borderId="31" xfId="56" applyNumberFormat="1" applyFont="1" applyBorder="1" applyAlignment="1" applyProtection="1">
      <alignment horizontal="right" vertical="center" wrapText="1"/>
      <protection locked="0"/>
    </xf>
    <xf numFmtId="167" fontId="16" fillId="0" borderId="20" xfId="56" applyNumberFormat="1" applyBorder="1" applyAlignment="1" applyProtection="1">
      <alignment horizontal="right" vertical="center" wrapText="1"/>
      <protection locked="0"/>
    </xf>
    <xf numFmtId="167" fontId="16" fillId="0" borderId="20" xfId="56" applyNumberFormat="1" applyFont="1" applyBorder="1" applyAlignment="1" applyProtection="1">
      <alignment horizontal="right" vertical="center" wrapText="1"/>
      <protection locked="0"/>
    </xf>
    <xf numFmtId="167" fontId="16" fillId="0" borderId="20" xfId="56" applyNumberFormat="1" applyFont="1" applyBorder="1" applyAlignment="1" applyProtection="1">
      <alignment horizontal="right" vertical="center" wrapText="1"/>
      <protection locked="0"/>
    </xf>
    <xf numFmtId="0" fontId="1" fillId="0" borderId="27" xfId="0" applyFont="1" applyBorder="1" applyAlignment="1" quotePrefix="1">
      <alignment vertical="top" wrapText="1"/>
    </xf>
    <xf numFmtId="167" fontId="30" fillId="0" borderId="20" xfId="60" applyNumberFormat="1" applyFont="1" applyBorder="1" applyAlignment="1" applyProtection="1">
      <alignment vertical="center" wrapText="1"/>
      <protection locked="0"/>
    </xf>
    <xf numFmtId="167" fontId="30" fillId="0" borderId="53" xfId="60" applyNumberFormat="1" applyFont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32" fillId="0" borderId="72" xfId="0" applyFont="1" applyFill="1" applyBorder="1" applyAlignment="1">
      <alignment vertical="top" wrapText="1"/>
    </xf>
    <xf numFmtId="3" fontId="4" fillId="0" borderId="20" xfId="0" applyNumberFormat="1" applyFont="1" applyBorder="1" applyAlignment="1">
      <alignment/>
    </xf>
    <xf numFmtId="0" fontId="1" fillId="0" borderId="25" xfId="0" applyFont="1" applyBorder="1" applyAlignment="1">
      <alignment vertical="top" wrapText="1"/>
    </xf>
    <xf numFmtId="1" fontId="1" fillId="0" borderId="25" xfId="0" applyNumberFormat="1" applyFont="1" applyBorder="1" applyAlignment="1">
      <alignment horizontal="right" vertical="top" wrapText="1"/>
    </xf>
    <xf numFmtId="3" fontId="1" fillId="0" borderId="25" xfId="0" applyNumberFormat="1" applyFont="1" applyBorder="1" applyAlignment="1">
      <alignment horizontal="right" vertical="top" wrapText="1"/>
    </xf>
    <xf numFmtId="0" fontId="1" fillId="0" borderId="75" xfId="0" applyFont="1" applyBorder="1" applyAlignment="1">
      <alignment vertical="top" wrapText="1"/>
    </xf>
    <xf numFmtId="1" fontId="1" fillId="0" borderId="75" xfId="0" applyNumberFormat="1" applyFont="1" applyBorder="1" applyAlignment="1">
      <alignment horizontal="right" vertical="top" wrapText="1"/>
    </xf>
    <xf numFmtId="3" fontId="1" fillId="0" borderId="75" xfId="0" applyNumberFormat="1" applyFont="1" applyBorder="1" applyAlignment="1">
      <alignment horizontal="right" vertical="top" wrapText="1"/>
    </xf>
    <xf numFmtId="167" fontId="1" fillId="0" borderId="74" xfId="60" applyNumberFormat="1" applyFont="1" applyBorder="1" applyAlignment="1" applyProtection="1">
      <alignment vertical="center" wrapText="1"/>
      <protection locked="0"/>
    </xf>
    <xf numFmtId="167" fontId="1" fillId="0" borderId="53" xfId="60" applyNumberFormat="1" applyFont="1" applyBorder="1" applyAlignment="1" applyProtection="1">
      <alignment vertical="center" wrapText="1"/>
      <protection locked="0"/>
    </xf>
    <xf numFmtId="167" fontId="1" fillId="0" borderId="52" xfId="60" applyNumberFormat="1" applyFont="1" applyBorder="1" applyAlignment="1" applyProtection="1">
      <alignment vertical="center" wrapText="1"/>
      <protection locked="0"/>
    </xf>
    <xf numFmtId="3" fontId="0" fillId="0" borderId="20" xfId="0" applyNumberFormat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4" fillId="36" borderId="36" xfId="0" applyFont="1" applyFill="1" applyBorder="1" applyAlignment="1">
      <alignment horizontal="center" vertical="top" wrapText="1"/>
    </xf>
    <xf numFmtId="0" fontId="4" fillId="36" borderId="35" xfId="0" applyFont="1" applyFill="1" applyBorder="1" applyAlignment="1">
      <alignment horizontal="center" vertical="top" wrapText="1"/>
    </xf>
    <xf numFmtId="0" fontId="4" fillId="36" borderId="35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vertical="top" wrapText="1"/>
    </xf>
    <xf numFmtId="0" fontId="4" fillId="33" borderId="76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wrapText="1"/>
    </xf>
    <xf numFmtId="167" fontId="20" fillId="33" borderId="47" xfId="56" applyNumberFormat="1" applyFont="1" applyFill="1" applyBorder="1" applyAlignment="1">
      <alignment horizontal="center" vertical="center" wrapText="1"/>
      <protection/>
    </xf>
    <xf numFmtId="167" fontId="22" fillId="33" borderId="48" xfId="56" applyNumberFormat="1" applyFont="1" applyFill="1" applyBorder="1" applyAlignment="1">
      <alignment horizontal="center" vertical="center" wrapText="1"/>
      <protection/>
    </xf>
    <xf numFmtId="167" fontId="22" fillId="33" borderId="49" xfId="56" applyNumberFormat="1" applyFont="1" applyFill="1" applyBorder="1" applyAlignment="1">
      <alignment horizontal="center" vertical="center" wrapText="1"/>
      <protection/>
    </xf>
    <xf numFmtId="167" fontId="20" fillId="33" borderId="47" xfId="57" applyNumberFormat="1" applyFont="1" applyFill="1" applyBorder="1" applyAlignment="1">
      <alignment horizontal="center" vertical="center" wrapText="1"/>
      <protection/>
    </xf>
    <xf numFmtId="167" fontId="22" fillId="33" borderId="48" xfId="57" applyNumberFormat="1" applyFont="1" applyFill="1" applyBorder="1" applyAlignment="1">
      <alignment horizontal="center" vertical="center" wrapText="1"/>
      <protection/>
    </xf>
    <xf numFmtId="167" fontId="22" fillId="33" borderId="49" xfId="57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top" wrapText="1"/>
    </xf>
    <xf numFmtId="0" fontId="2" fillId="33" borderId="7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67" fontId="22" fillId="0" borderId="15" xfId="59" applyNumberFormat="1" applyFont="1" applyBorder="1" applyAlignment="1">
      <alignment horizontal="center" vertical="center" wrapText="1"/>
      <protection/>
    </xf>
    <xf numFmtId="167" fontId="22" fillId="0" borderId="12" xfId="59" applyNumberFormat="1" applyFont="1" applyBorder="1" applyAlignment="1">
      <alignment horizontal="center" vertical="center" wrapText="1"/>
      <protection/>
    </xf>
    <xf numFmtId="3" fontId="1" fillId="0" borderId="0" xfId="0" applyNumberFormat="1" applyFont="1" applyBorder="1" applyAlignment="1">
      <alignment horizontal="right" vertical="top" wrapText="1"/>
    </xf>
    <xf numFmtId="3" fontId="1" fillId="0" borderId="27" xfId="0" applyNumberFormat="1" applyFont="1" applyFill="1" applyBorder="1" applyAlignment="1">
      <alignment horizontal="right" vertical="top" wrapText="1"/>
    </xf>
    <xf numFmtId="167" fontId="34" fillId="0" borderId="53" xfId="56" applyNumberFormat="1" applyFont="1" applyBorder="1" applyAlignment="1" applyProtection="1">
      <alignment horizontal="right" vertical="center" wrapText="1"/>
      <protection locked="0"/>
    </xf>
    <xf numFmtId="167" fontId="34" fillId="0" borderId="20" xfId="57" applyNumberFormat="1" applyFont="1" applyBorder="1" applyAlignment="1" applyProtection="1">
      <alignment horizontal="right" vertical="center" wrapText="1"/>
      <protection locked="0"/>
    </xf>
    <xf numFmtId="167" fontId="34" fillId="0" borderId="53" xfId="57" applyNumberFormat="1" applyFont="1" applyBorder="1" applyAlignment="1" applyProtection="1">
      <alignment horizontal="right" vertical="center" wrapText="1"/>
      <protection locked="0"/>
    </xf>
    <xf numFmtId="3" fontId="30" fillId="0" borderId="20" xfId="0" applyNumberFormat="1" applyFont="1" applyBorder="1" applyAlignment="1">
      <alignment horizontal="right" vertical="top" wrapText="1"/>
    </xf>
    <xf numFmtId="3" fontId="30" fillId="0" borderId="30" xfId="0" applyNumberFormat="1" applyFont="1" applyBorder="1" applyAlignment="1">
      <alignment wrapText="1"/>
    </xf>
    <xf numFmtId="3" fontId="30" fillId="0" borderId="20" xfId="0" applyNumberFormat="1" applyFont="1" applyBorder="1" applyAlignment="1">
      <alignment horizontal="right" wrapText="1"/>
    </xf>
    <xf numFmtId="3" fontId="30" fillId="0" borderId="11" xfId="0" applyNumberFormat="1" applyFont="1" applyBorder="1" applyAlignment="1">
      <alignment horizontal="right" vertical="center" wrapText="1"/>
    </xf>
    <xf numFmtId="3" fontId="30" fillId="0" borderId="11" xfId="0" applyNumberFormat="1" applyFont="1" applyBorder="1" applyAlignment="1">
      <alignment horizontal="right" vertical="center"/>
    </xf>
    <xf numFmtId="3" fontId="35" fillId="0" borderId="11" xfId="0" applyNumberFormat="1" applyFont="1" applyBorder="1" applyAlignment="1">
      <alignment horizontal="right" vertical="center" wrapText="1"/>
    </xf>
    <xf numFmtId="0" fontId="1" fillId="0" borderId="54" xfId="60" applyFont="1" applyBorder="1" applyAlignment="1">
      <alignment vertical="center" wrapText="1"/>
      <protection/>
    </xf>
    <xf numFmtId="167" fontId="1" fillId="0" borderId="30" xfId="60" applyNumberFormat="1" applyFont="1" applyBorder="1" applyAlignment="1" applyProtection="1">
      <alignment vertical="center" wrapText="1"/>
      <protection locked="0"/>
    </xf>
    <xf numFmtId="167" fontId="1" fillId="0" borderId="55" xfId="60" applyNumberFormat="1" applyFont="1" applyBorder="1" applyAlignment="1" applyProtection="1">
      <alignment vertical="center" wrapText="1"/>
      <protection locked="0"/>
    </xf>
    <xf numFmtId="3" fontId="1" fillId="0" borderId="12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 quotePrefix="1">
      <alignment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0" fontId="1" fillId="0" borderId="3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8" xfId="0" applyFont="1" applyBorder="1" applyAlignment="1" quotePrefix="1">
      <alignment vertical="top" wrapText="1"/>
    </xf>
    <xf numFmtId="0" fontId="1" fillId="0" borderId="37" xfId="0" applyNumberFormat="1" applyFont="1" applyBorder="1" applyAlignment="1" quotePrefix="1">
      <alignment vertical="top" wrapText="1"/>
    </xf>
    <xf numFmtId="0" fontId="1" fillId="0" borderId="63" xfId="0" applyFont="1" applyBorder="1" applyAlignment="1">
      <alignment vertical="top" wrapText="1"/>
    </xf>
    <xf numFmtId="49" fontId="1" fillId="0" borderId="68" xfId="0" applyNumberFormat="1" applyFont="1" applyBorder="1" applyAlignment="1" quotePrefix="1">
      <alignment vertical="top" wrapText="1"/>
    </xf>
    <xf numFmtId="0" fontId="4" fillId="0" borderId="37" xfId="0" applyFont="1" applyBorder="1" applyAlignment="1">
      <alignment vertical="top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vertical="top" wrapText="1"/>
    </xf>
    <xf numFmtId="3" fontId="1" fillId="0" borderId="46" xfId="0" applyNumberFormat="1" applyFont="1" applyBorder="1" applyAlignment="1">
      <alignment horizontal="right" vertical="center" wrapText="1"/>
    </xf>
    <xf numFmtId="0" fontId="1" fillId="0" borderId="39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 wrapText="1"/>
    </xf>
    <xf numFmtId="0" fontId="1" fillId="0" borderId="20" xfId="0" applyFont="1" applyBorder="1" applyAlignment="1">
      <alignment vertical="center"/>
    </xf>
    <xf numFmtId="0" fontId="1" fillId="33" borderId="40" xfId="0" applyFont="1" applyFill="1" applyBorder="1" applyAlignment="1">
      <alignment vertical="top" wrapText="1"/>
    </xf>
    <xf numFmtId="0" fontId="32" fillId="33" borderId="41" xfId="0" applyFont="1" applyFill="1" applyBorder="1" applyAlignment="1">
      <alignment vertical="top" wrapText="1"/>
    </xf>
    <xf numFmtId="3" fontId="2" fillId="33" borderId="41" xfId="0" applyNumberFormat="1" applyFont="1" applyFill="1" applyBorder="1" applyAlignment="1">
      <alignment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vertical="top" wrapText="1"/>
    </xf>
    <xf numFmtId="0" fontId="1" fillId="0" borderId="41" xfId="0" applyFont="1" applyBorder="1" applyAlignment="1">
      <alignment horizontal="left" vertical="center" wrapText="1"/>
    </xf>
    <xf numFmtId="3" fontId="1" fillId="0" borderId="41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36" fillId="34" borderId="0" xfId="0" applyFont="1" applyFill="1" applyBorder="1" applyAlignment="1">
      <alignment vertical="top" wrapText="1"/>
    </xf>
    <xf numFmtId="0" fontId="37" fillId="34" borderId="0" xfId="0" applyFont="1" applyFill="1" applyBorder="1" applyAlignment="1">
      <alignment vertical="top" wrapText="1"/>
    </xf>
    <xf numFmtId="3" fontId="38" fillId="34" borderId="0" xfId="0" applyNumberFormat="1" applyFont="1" applyFill="1" applyBorder="1" applyAlignment="1">
      <alignment vertical="top" wrapText="1"/>
    </xf>
    <xf numFmtId="0" fontId="1" fillId="0" borderId="46" xfId="0" applyFont="1" applyBorder="1" applyAlignment="1">
      <alignment horizontal="left" vertical="top" wrapText="1"/>
    </xf>
    <xf numFmtId="3" fontId="1" fillId="0" borderId="46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0" fontId="1" fillId="0" borderId="78" xfId="0" applyFont="1" applyBorder="1" applyAlignment="1">
      <alignment vertical="top" wrapText="1"/>
    </xf>
    <xf numFmtId="0" fontId="1" fillId="0" borderId="0" xfId="0" applyFont="1" applyBorder="1" applyAlignment="1">
      <alignment horizontal="right" vertical="center" wrapText="1"/>
    </xf>
    <xf numFmtId="0" fontId="10" fillId="0" borderId="30" xfId="0" applyFont="1" applyBorder="1" applyAlignment="1">
      <alignment vertical="top" wrapText="1"/>
    </xf>
    <xf numFmtId="0" fontId="1" fillId="0" borderId="79" xfId="0" applyFont="1" applyBorder="1" applyAlignment="1">
      <alignment vertical="center" wrapText="1"/>
    </xf>
    <xf numFmtId="3" fontId="1" fillId="0" borderId="79" xfId="0" applyNumberFormat="1" applyFont="1" applyFill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3" fontId="1" fillId="0" borderId="31" xfId="0" applyNumberFormat="1" applyFont="1" applyBorder="1" applyAlignment="1">
      <alignment horizontal="right" vertical="center" wrapText="1"/>
    </xf>
    <xf numFmtId="0" fontId="1" fillId="0" borderId="20" xfId="0" applyFont="1" applyFill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2" fillId="33" borderId="40" xfId="0" applyFont="1" applyFill="1" applyBorder="1" applyAlignment="1">
      <alignment vertical="top" wrapText="1"/>
    </xf>
    <xf numFmtId="0" fontId="2" fillId="33" borderId="41" xfId="0" applyFont="1" applyFill="1" applyBorder="1" applyAlignment="1">
      <alignment vertical="top" wrapText="1"/>
    </xf>
    <xf numFmtId="167" fontId="22" fillId="0" borderId="47" xfId="59" applyNumberFormat="1" applyFont="1" applyBorder="1" applyAlignment="1">
      <alignment horizontal="center" vertical="center" wrapText="1"/>
      <protection/>
    </xf>
    <xf numFmtId="167" fontId="22" fillId="0" borderId="48" xfId="59" applyNumberFormat="1" applyFont="1" applyBorder="1" applyAlignment="1" applyProtection="1">
      <alignment vertical="center" wrapText="1"/>
      <protection locked="0"/>
    </xf>
    <xf numFmtId="167" fontId="16" fillId="37" borderId="48" xfId="59" applyNumberFormat="1" applyFont="1" applyFill="1" applyBorder="1" applyAlignment="1" applyProtection="1">
      <alignment vertical="center" wrapText="1"/>
      <protection/>
    </xf>
    <xf numFmtId="167" fontId="16" fillId="0" borderId="48" xfId="59" applyNumberFormat="1" applyFont="1" applyBorder="1" applyAlignment="1" applyProtection="1">
      <alignment vertical="center" wrapText="1"/>
      <protection/>
    </xf>
    <xf numFmtId="167" fontId="16" fillId="0" borderId="49" xfId="59" applyNumberFormat="1" applyFont="1" applyBorder="1" applyAlignment="1">
      <alignment vertical="center" wrapText="1"/>
      <protection/>
    </xf>
    <xf numFmtId="167" fontId="22" fillId="0" borderId="38" xfId="59" applyNumberFormat="1" applyFont="1" applyBorder="1" applyAlignment="1">
      <alignment horizontal="center" vertical="center" wrapText="1"/>
      <protection/>
    </xf>
    <xf numFmtId="167" fontId="21" fillId="0" borderId="31" xfId="58" applyNumberFormat="1" applyFont="1" applyBorder="1" applyAlignment="1" applyProtection="1">
      <alignment vertical="center" wrapText="1"/>
      <protection locked="0"/>
    </xf>
    <xf numFmtId="168" fontId="16" fillId="0" borderId="31" xfId="58" applyNumberFormat="1" applyFont="1" applyBorder="1" applyAlignment="1" applyProtection="1">
      <alignment vertical="center" wrapText="1"/>
      <protection locked="0"/>
    </xf>
    <xf numFmtId="167" fontId="16" fillId="0" borderId="31" xfId="59" applyNumberFormat="1" applyFont="1" applyBorder="1" applyAlignment="1" applyProtection="1">
      <alignment vertical="center" wrapText="1"/>
      <protection locked="0"/>
    </xf>
    <xf numFmtId="167" fontId="16" fillId="0" borderId="74" xfId="59" applyNumberFormat="1" applyFont="1" applyBorder="1" applyAlignment="1">
      <alignment vertical="center" wrapText="1"/>
      <protection/>
    </xf>
    <xf numFmtId="167" fontId="22" fillId="0" borderId="39" xfId="59" applyNumberFormat="1" applyFont="1" applyBorder="1" applyAlignment="1">
      <alignment horizontal="center" vertical="center" wrapText="1"/>
      <protection/>
    </xf>
    <xf numFmtId="167" fontId="21" fillId="0" borderId="20" xfId="58" applyNumberFormat="1" applyFont="1" applyBorder="1" applyAlignment="1" applyProtection="1">
      <alignment vertical="center" wrapText="1"/>
      <protection locked="0"/>
    </xf>
    <xf numFmtId="168" fontId="16" fillId="0" borderId="20" xfId="58" applyNumberFormat="1" applyFont="1" applyBorder="1" applyAlignment="1" applyProtection="1">
      <alignment vertical="center" wrapText="1"/>
      <protection locked="0"/>
    </xf>
    <xf numFmtId="167" fontId="16" fillId="0" borderId="20" xfId="59" applyNumberFormat="1" applyFont="1" applyBorder="1" applyAlignment="1" applyProtection="1">
      <alignment vertical="center" wrapText="1"/>
      <protection locked="0"/>
    </xf>
    <xf numFmtId="167" fontId="16" fillId="0" borderId="53" xfId="59" applyNumberFormat="1" applyFont="1" applyBorder="1" applyAlignment="1">
      <alignment vertical="center" wrapText="1"/>
      <protection/>
    </xf>
    <xf numFmtId="167" fontId="22" fillId="0" borderId="54" xfId="59" applyNumberFormat="1" applyFont="1" applyBorder="1" applyAlignment="1">
      <alignment horizontal="center" vertical="center" wrapText="1"/>
      <protection/>
    </xf>
    <xf numFmtId="167" fontId="21" fillId="0" borderId="30" xfId="58" applyNumberFormat="1" applyFont="1" applyBorder="1" applyAlignment="1" applyProtection="1">
      <alignment vertical="center" wrapText="1"/>
      <protection locked="0"/>
    </xf>
    <xf numFmtId="168" fontId="16" fillId="0" borderId="30" xfId="58" applyNumberFormat="1" applyFont="1" applyBorder="1" applyAlignment="1" applyProtection="1">
      <alignment vertical="center" wrapText="1"/>
      <protection locked="0"/>
    </xf>
    <xf numFmtId="167" fontId="16" fillId="0" borderId="30" xfId="59" applyNumberFormat="1" applyFont="1" applyBorder="1" applyAlignment="1" applyProtection="1">
      <alignment vertical="center" wrapText="1"/>
      <protection locked="0"/>
    </xf>
    <xf numFmtId="167" fontId="16" fillId="0" borderId="55" xfId="59" applyNumberFormat="1" applyFont="1" applyBorder="1" applyAlignment="1">
      <alignment vertical="center" wrapText="1"/>
      <protection/>
    </xf>
    <xf numFmtId="1" fontId="16" fillId="0" borderId="48" xfId="59" applyNumberFormat="1" applyFont="1" applyBorder="1" applyAlignment="1" applyProtection="1">
      <alignment vertical="center" wrapText="1"/>
      <protection/>
    </xf>
    <xf numFmtId="1" fontId="16" fillId="0" borderId="49" xfId="59" applyNumberFormat="1" applyFont="1" applyBorder="1" applyAlignment="1" applyProtection="1">
      <alignment vertical="center" wrapText="1"/>
      <protection/>
    </xf>
    <xf numFmtId="3" fontId="16" fillId="0" borderId="15" xfId="59" applyNumberFormat="1" applyFont="1" applyBorder="1" applyAlignment="1">
      <alignment vertical="center" wrapText="1"/>
      <protection/>
    </xf>
    <xf numFmtId="167" fontId="16" fillId="0" borderId="49" xfId="59" applyNumberFormat="1" applyFont="1" applyBorder="1" applyAlignment="1" applyProtection="1">
      <alignment vertical="center" wrapText="1"/>
      <protection/>
    </xf>
    <xf numFmtId="167" fontId="16" fillId="0" borderId="16" xfId="59" applyNumberFormat="1" applyFont="1" applyBorder="1" applyAlignment="1">
      <alignment vertical="center" wrapText="1"/>
      <protection/>
    </xf>
    <xf numFmtId="167" fontId="22" fillId="0" borderId="80" xfId="59" applyNumberFormat="1" applyFont="1" applyBorder="1" applyAlignment="1">
      <alignment horizontal="center" vertical="center" wrapText="1"/>
      <protection/>
    </xf>
    <xf numFmtId="167" fontId="16" fillId="0" borderId="79" xfId="59" applyNumberFormat="1" applyFont="1" applyBorder="1" applyAlignment="1" applyProtection="1">
      <alignment vertical="center" wrapText="1"/>
      <protection locked="0"/>
    </xf>
    <xf numFmtId="167" fontId="16" fillId="37" borderId="79" xfId="59" applyNumberFormat="1" applyFont="1" applyFill="1" applyBorder="1" applyAlignment="1" applyProtection="1">
      <alignment vertical="center" wrapText="1"/>
      <protection/>
    </xf>
    <xf numFmtId="167" fontId="16" fillId="0" borderId="79" xfId="59" applyNumberFormat="1" applyFont="1" applyBorder="1" applyAlignment="1" applyProtection="1">
      <alignment vertical="center" wrapText="1"/>
      <protection/>
    </xf>
    <xf numFmtId="167" fontId="16" fillId="0" borderId="81" xfId="59" applyNumberFormat="1" applyFont="1" applyBorder="1" applyAlignment="1">
      <alignment vertical="center" wrapText="1"/>
      <protection/>
    </xf>
    <xf numFmtId="167" fontId="16" fillId="0" borderId="11" xfId="59" applyNumberFormat="1" applyFont="1" applyBorder="1" applyAlignment="1">
      <alignment vertical="center" wrapText="1"/>
      <protection/>
    </xf>
    <xf numFmtId="167" fontId="22" fillId="0" borderId="50" xfId="59" applyNumberFormat="1" applyFont="1" applyBorder="1" applyAlignment="1">
      <alignment horizontal="center" vertical="center" wrapText="1"/>
      <protection/>
    </xf>
    <xf numFmtId="167" fontId="16" fillId="0" borderId="43" xfId="59" applyNumberFormat="1" applyFont="1" applyBorder="1" applyAlignment="1" applyProtection="1">
      <alignment vertical="center" wrapText="1"/>
      <protection locked="0"/>
    </xf>
    <xf numFmtId="167" fontId="16" fillId="0" borderId="43" xfId="59" applyNumberFormat="1" applyFont="1" applyFill="1" applyBorder="1" applyAlignment="1" applyProtection="1">
      <alignment vertical="center" wrapText="1"/>
      <protection/>
    </xf>
    <xf numFmtId="167" fontId="16" fillId="0" borderId="43" xfId="59" applyNumberFormat="1" applyFont="1" applyBorder="1" applyAlignment="1" applyProtection="1">
      <alignment vertical="center" wrapText="1"/>
      <protection/>
    </xf>
    <xf numFmtId="167" fontId="16" fillId="0" borderId="44" xfId="59" applyNumberFormat="1" applyFont="1" applyBorder="1" applyAlignment="1">
      <alignment vertical="center" wrapText="1"/>
      <protection/>
    </xf>
    <xf numFmtId="167" fontId="16" fillId="37" borderId="82" xfId="59" applyNumberFormat="1" applyFont="1" applyFill="1" applyBorder="1" applyAlignment="1" applyProtection="1">
      <alignment vertical="center" wrapText="1"/>
      <protection/>
    </xf>
    <xf numFmtId="167" fontId="16" fillId="0" borderId="47" xfId="59" applyNumberFormat="1" applyFont="1" applyBorder="1" applyAlignment="1" applyProtection="1">
      <alignment vertical="center" wrapText="1"/>
      <protection/>
    </xf>
    <xf numFmtId="0" fontId="0" fillId="0" borderId="83" xfId="0" applyFont="1" applyBorder="1" applyAlignment="1">
      <alignment/>
    </xf>
    <xf numFmtId="0" fontId="1" fillId="0" borderId="79" xfId="0" applyFont="1" applyBorder="1" applyAlignment="1">
      <alignment vertical="top" wrapText="1"/>
    </xf>
    <xf numFmtId="3" fontId="1" fillId="0" borderId="79" xfId="0" applyNumberFormat="1" applyFont="1" applyBorder="1" applyAlignment="1">
      <alignment vertical="center" wrapText="1"/>
    </xf>
    <xf numFmtId="0" fontId="1" fillId="0" borderId="80" xfId="0" applyFont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right" vertical="center" wrapText="1"/>
    </xf>
    <xf numFmtId="0" fontId="1" fillId="0" borderId="84" xfId="0" applyFont="1" applyBorder="1" applyAlignment="1">
      <alignment horizontal="left" vertical="top" wrapText="1" indent="3"/>
    </xf>
    <xf numFmtId="0" fontId="1" fillId="0" borderId="85" xfId="0" applyFont="1" applyBorder="1" applyAlignment="1">
      <alignment horizontal="left" vertical="top" wrapText="1" indent="3"/>
    </xf>
    <xf numFmtId="0" fontId="6" fillId="0" borderId="15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3" fontId="1" fillId="0" borderId="86" xfId="0" applyNumberFormat="1" applyFont="1" applyBorder="1" applyAlignment="1">
      <alignment horizontal="right" vertical="top" wrapText="1"/>
    </xf>
    <xf numFmtId="0" fontId="1" fillId="0" borderId="30" xfId="0" applyFont="1" applyBorder="1" applyAlignment="1">
      <alignment vertical="top" wrapText="1"/>
    </xf>
    <xf numFmtId="3" fontId="1" fillId="0" borderId="30" xfId="0" applyNumberFormat="1" applyFont="1" applyFill="1" applyBorder="1" applyAlignment="1">
      <alignment horizontal="right" vertical="center" wrapText="1"/>
    </xf>
    <xf numFmtId="0" fontId="1" fillId="0" borderId="87" xfId="0" applyFont="1" applyBorder="1" applyAlignment="1">
      <alignment vertical="top" wrapText="1"/>
    </xf>
    <xf numFmtId="1" fontId="1" fillId="0" borderId="86" xfId="0" applyNumberFormat="1" applyFont="1" applyBorder="1" applyAlignment="1">
      <alignment horizontal="right" vertical="top" wrapText="1"/>
    </xf>
    <xf numFmtId="3" fontId="1" fillId="0" borderId="86" xfId="0" applyNumberFormat="1" applyFont="1" applyBorder="1" applyAlignment="1">
      <alignment horizontal="right" vertical="top" wrapText="1"/>
    </xf>
    <xf numFmtId="0" fontId="0" fillId="0" borderId="88" xfId="0" applyBorder="1" applyAlignment="1">
      <alignment/>
    </xf>
    <xf numFmtId="3" fontId="1" fillId="0" borderId="89" xfId="0" applyNumberFormat="1" applyFont="1" applyBorder="1" applyAlignment="1">
      <alignment horizontal="right" vertical="center" wrapText="1"/>
    </xf>
    <xf numFmtId="167" fontId="16" fillId="0" borderId="39" xfId="57" applyNumberFormat="1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/>
    </xf>
    <xf numFmtId="3" fontId="1" fillId="0" borderId="11" xfId="0" applyNumberFormat="1" applyFont="1" applyBorder="1" applyAlignment="1">
      <alignment horizontal="right" vertical="top" wrapText="1"/>
    </xf>
    <xf numFmtId="0" fontId="1" fillId="0" borderId="90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top" wrapText="1" indent="3"/>
    </xf>
    <xf numFmtId="0" fontId="1" fillId="0" borderId="91" xfId="0" applyFont="1" applyBorder="1" applyAlignment="1">
      <alignment vertical="top" wrapText="1"/>
    </xf>
    <xf numFmtId="0" fontId="1" fillId="0" borderId="9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67" fontId="26" fillId="0" borderId="59" xfId="61" applyNumberFormat="1" applyFont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79" xfId="0" applyBorder="1" applyAlignment="1">
      <alignment/>
    </xf>
    <xf numFmtId="0" fontId="12" fillId="0" borderId="30" xfId="0" applyFont="1" applyBorder="1" applyAlignment="1">
      <alignment/>
    </xf>
    <xf numFmtId="3" fontId="12" fillId="0" borderId="20" xfId="0" applyNumberFormat="1" applyFont="1" applyBorder="1" applyAlignment="1">
      <alignment/>
    </xf>
    <xf numFmtId="0" fontId="12" fillId="38" borderId="30" xfId="0" applyFont="1" applyFill="1" applyBorder="1" applyAlignment="1">
      <alignment/>
    </xf>
    <xf numFmtId="0" fontId="12" fillId="38" borderId="30" xfId="0" applyFont="1" applyFill="1" applyBorder="1" applyAlignment="1">
      <alignment horizontal="center"/>
    </xf>
    <xf numFmtId="0" fontId="12" fillId="38" borderId="31" xfId="0" applyFont="1" applyFill="1" applyBorder="1" applyAlignment="1">
      <alignment/>
    </xf>
    <xf numFmtId="0" fontId="6" fillId="0" borderId="89" xfId="0" applyFont="1" applyBorder="1" applyAlignment="1">
      <alignment horizontal="left" vertical="top" wrapText="1"/>
    </xf>
    <xf numFmtId="0" fontId="6" fillId="0" borderId="92" xfId="0" applyFont="1" applyBorder="1" applyAlignment="1">
      <alignment horizontal="left" vertical="top" wrapText="1"/>
    </xf>
    <xf numFmtId="0" fontId="1" fillId="0" borderId="89" xfId="0" applyFont="1" applyBorder="1" applyAlignment="1">
      <alignment horizontal="left" vertical="top" wrapText="1"/>
    </xf>
    <xf numFmtId="0" fontId="1" fillId="0" borderId="92" xfId="0" applyFont="1" applyBorder="1" applyAlignment="1">
      <alignment horizontal="left" vertical="top" wrapText="1"/>
    </xf>
    <xf numFmtId="0" fontId="1" fillId="0" borderId="93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94" xfId="0" applyFont="1" applyBorder="1" applyAlignment="1">
      <alignment horizontal="center"/>
    </xf>
    <xf numFmtId="0" fontId="6" fillId="0" borderId="89" xfId="0" applyFont="1" applyBorder="1" applyAlignment="1">
      <alignment horizontal="center" vertical="top" wrapText="1"/>
    </xf>
    <xf numFmtId="0" fontId="6" fillId="0" borderId="9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95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0" fontId="1" fillId="0" borderId="96" xfId="0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right" wrapText="1"/>
    </xf>
    <xf numFmtId="0" fontId="1" fillId="0" borderId="97" xfId="0" applyFont="1" applyBorder="1" applyAlignment="1">
      <alignment horizontal="center" vertical="top" wrapText="1"/>
    </xf>
    <xf numFmtId="0" fontId="6" fillId="0" borderId="98" xfId="0" applyFont="1" applyBorder="1" applyAlignment="1">
      <alignment horizontal="center" vertical="top" wrapText="1"/>
    </xf>
    <xf numFmtId="0" fontId="6" fillId="0" borderId="99" xfId="0" applyFont="1" applyBorder="1" applyAlignment="1">
      <alignment horizontal="center" vertical="top" wrapText="1"/>
    </xf>
    <xf numFmtId="167" fontId="16" fillId="0" borderId="0" xfId="56" applyNumberFormat="1" applyFont="1" applyAlignment="1">
      <alignment horizontal="center" vertical="center" wrapText="1"/>
      <protection/>
    </xf>
    <xf numFmtId="167" fontId="25" fillId="0" borderId="0" xfId="57" applyNumberFormat="1" applyFont="1" applyAlignment="1">
      <alignment horizontal="center" vertical="center" wrapText="1"/>
      <protection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89" xfId="0" applyFont="1" applyBorder="1" applyAlignment="1">
      <alignment horizontal="center" wrapText="1"/>
    </xf>
    <xf numFmtId="0" fontId="4" fillId="0" borderId="9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100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1" fillId="0" borderId="87" xfId="0" applyFont="1" applyBorder="1" applyAlignment="1">
      <alignment horizontal="center" vertical="top" wrapText="1"/>
    </xf>
    <xf numFmtId="0" fontId="1" fillId="0" borderId="72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01" xfId="0" applyFont="1" applyBorder="1" applyAlignment="1">
      <alignment horizontal="center" vertical="top" wrapText="1"/>
    </xf>
    <xf numFmtId="0" fontId="1" fillId="0" borderId="102" xfId="0" applyFont="1" applyBorder="1" applyAlignment="1">
      <alignment horizontal="center" vertical="top" wrapText="1"/>
    </xf>
    <xf numFmtId="0" fontId="2" fillId="33" borderId="103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94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33" fillId="35" borderId="89" xfId="0" applyFont="1" applyFill="1" applyBorder="1" applyAlignment="1">
      <alignment horizontal="center" vertical="center" wrapText="1"/>
    </xf>
    <xf numFmtId="0" fontId="33" fillId="35" borderId="92" xfId="0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33" fillId="35" borderId="63" xfId="0" applyFont="1" applyFill="1" applyBorder="1" applyAlignment="1">
      <alignment horizontal="center" vertical="center" wrapText="1"/>
    </xf>
    <xf numFmtId="0" fontId="33" fillId="35" borderId="83" xfId="0" applyFont="1" applyFill="1" applyBorder="1" applyAlignment="1">
      <alignment horizontal="center" vertical="center" wrapText="1"/>
    </xf>
    <xf numFmtId="0" fontId="33" fillId="35" borderId="68" xfId="0" applyFont="1" applyFill="1" applyBorder="1" applyAlignment="1">
      <alignment horizontal="center" vertical="center" wrapText="1"/>
    </xf>
    <xf numFmtId="0" fontId="33" fillId="35" borderId="37" xfId="0" applyFont="1" applyFill="1" applyBorder="1" applyAlignment="1">
      <alignment horizontal="center" vertical="center" wrapText="1"/>
    </xf>
    <xf numFmtId="0" fontId="33" fillId="35" borderId="89" xfId="0" applyFont="1" applyFill="1" applyBorder="1" applyAlignment="1">
      <alignment horizontal="center" vertical="top" wrapText="1"/>
    </xf>
    <xf numFmtId="0" fontId="33" fillId="35" borderId="92" xfId="0" applyFont="1" applyFill="1" applyBorder="1" applyAlignment="1">
      <alignment horizontal="center" vertical="top" wrapText="1"/>
    </xf>
    <xf numFmtId="0" fontId="1" fillId="0" borderId="37" xfId="0" applyFont="1" applyBorder="1" applyAlignment="1">
      <alignment horizontal="right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87" xfId="0" applyFont="1" applyBorder="1" applyAlignment="1">
      <alignment horizontal="left" vertical="top" wrapText="1"/>
    </xf>
    <xf numFmtId="0" fontId="1" fillId="0" borderId="72" xfId="0" applyFont="1" applyBorder="1" applyAlignment="1">
      <alignment horizontal="left" vertical="top" wrapText="1"/>
    </xf>
    <xf numFmtId="0" fontId="1" fillId="0" borderId="104" xfId="0" applyFont="1" applyBorder="1" applyAlignment="1">
      <alignment horizontal="left" vertical="top" wrapText="1"/>
    </xf>
    <xf numFmtId="167" fontId="16" fillId="0" borderId="0" xfId="59" applyNumberFormat="1" applyFont="1" applyAlignment="1">
      <alignment horizontal="center" vertical="center" wrapText="1"/>
      <protection/>
    </xf>
    <xf numFmtId="167" fontId="16" fillId="0" borderId="0" xfId="59" applyNumberFormat="1" applyAlignment="1">
      <alignment horizontal="center" vertical="center" wrapText="1"/>
      <protection/>
    </xf>
    <xf numFmtId="167" fontId="27" fillId="0" borderId="0" xfId="58" applyNumberFormat="1" applyFont="1" applyAlignment="1">
      <alignment horizontal="center" vertical="center" wrapText="1"/>
      <protection/>
    </xf>
    <xf numFmtId="0" fontId="4" fillId="33" borderId="103" xfId="0" applyFont="1" applyFill="1" applyBorder="1" applyAlignment="1">
      <alignment horizontal="center" vertical="top" wrapText="1"/>
    </xf>
    <xf numFmtId="0" fontId="4" fillId="33" borderId="72" xfId="0" applyFont="1" applyFill="1" applyBorder="1" applyAlignment="1">
      <alignment horizontal="center" vertical="top" wrapText="1"/>
    </xf>
    <xf numFmtId="0" fontId="4" fillId="33" borderId="77" xfId="0" applyFont="1" applyFill="1" applyBorder="1" applyAlignment="1">
      <alignment horizontal="center" vertical="top" wrapText="1"/>
    </xf>
    <xf numFmtId="0" fontId="4" fillId="33" borderId="73" xfId="0" applyFont="1" applyFill="1" applyBorder="1" applyAlignment="1">
      <alignment horizontal="center" vertical="top" wrapText="1"/>
    </xf>
    <xf numFmtId="0" fontId="6" fillId="0" borderId="105" xfId="0" applyFont="1" applyBorder="1" applyAlignment="1">
      <alignment horizontal="center" vertical="top" wrapText="1"/>
    </xf>
    <xf numFmtId="0" fontId="6" fillId="0" borderId="92" xfId="0" applyFont="1" applyBorder="1" applyAlignment="1">
      <alignment horizontal="center" vertical="top" wrapText="1"/>
    </xf>
    <xf numFmtId="0" fontId="1" fillId="0" borderId="89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24" fillId="0" borderId="0" xfId="61" applyFont="1" applyAlignment="1" applyProtection="1">
      <alignment horizontal="center"/>
      <protection/>
    </xf>
    <xf numFmtId="0" fontId="16" fillId="0" borderId="107" xfId="61" applyFont="1" applyBorder="1" applyAlignment="1" applyProtection="1">
      <alignment horizontal="center"/>
      <protection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.a melléklet 7-2005 (II.18) rendelet" xfId="56"/>
    <cellStyle name="Normál_1.b melléklet 7-2005 (II.18) rendelet" xfId="57"/>
    <cellStyle name="Normál_11. sz. melléklet Hitelek 7-2005 (II.18) rendelet" xfId="58"/>
    <cellStyle name="Normál_12. sz. melléklet Többéves kihatás 7-2005 (II.18) rendelet" xfId="59"/>
    <cellStyle name="Normál_7. sz. melléklet 7-2005 (II.18) rendelet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5.421875" style="0" customWidth="1"/>
    <col min="2" max="2" width="51.28125" style="0" customWidth="1"/>
    <col min="3" max="3" width="14.00390625" style="0" customWidth="1"/>
    <col min="4" max="4" width="12.28125" style="0" customWidth="1"/>
  </cols>
  <sheetData>
    <row r="1" spans="1:4" ht="15" customHeight="1">
      <c r="A1" s="463" t="s">
        <v>230</v>
      </c>
      <c r="B1" s="463"/>
      <c r="C1" s="463"/>
      <c r="D1" s="463"/>
    </row>
    <row r="2" spans="1:4" ht="12" customHeight="1">
      <c r="A2" s="467" t="s">
        <v>578</v>
      </c>
      <c r="B2" s="467"/>
      <c r="C2" s="467"/>
      <c r="D2" s="467"/>
    </row>
    <row r="3" spans="1:4" ht="15" customHeight="1" thickBot="1">
      <c r="A3" s="464" t="s">
        <v>434</v>
      </c>
      <c r="B3" s="464"/>
      <c r="C3" s="464"/>
      <c r="D3" s="464"/>
    </row>
    <row r="4" spans="1:4" ht="12.75" customHeight="1" thickBot="1" thickTop="1">
      <c r="A4" s="34"/>
      <c r="B4" s="233"/>
      <c r="C4" s="233"/>
      <c r="D4" s="233"/>
    </row>
    <row r="5" spans="1:4" ht="26.25" customHeight="1" thickBot="1" thickTop="1">
      <c r="A5" s="292" t="s">
        <v>0</v>
      </c>
      <c r="B5" s="293" t="s">
        <v>1</v>
      </c>
      <c r="C5" s="294" t="s">
        <v>553</v>
      </c>
      <c r="D5" s="294" t="s">
        <v>435</v>
      </c>
    </row>
    <row r="6" spans="1:4" ht="15" customHeight="1" thickBot="1">
      <c r="A6" s="10"/>
      <c r="B6" s="465" t="s">
        <v>2</v>
      </c>
      <c r="C6" s="466"/>
      <c r="D6" s="466"/>
    </row>
    <row r="7" spans="1:4" ht="15" customHeight="1" thickBot="1">
      <c r="A7" s="21" t="s">
        <v>3</v>
      </c>
      <c r="B7" s="456" t="s">
        <v>4</v>
      </c>
      <c r="C7" s="457"/>
      <c r="D7" s="457"/>
    </row>
    <row r="8" spans="1:13" ht="15" customHeight="1" thickBot="1">
      <c r="A8" s="22" t="s">
        <v>5</v>
      </c>
      <c r="B8" s="458" t="s">
        <v>6</v>
      </c>
      <c r="C8" s="459"/>
      <c r="D8" s="459"/>
      <c r="M8" s="12"/>
    </row>
    <row r="9" spans="1:13" ht="15" customHeight="1" thickBot="1">
      <c r="A9" s="22"/>
      <c r="B9" s="9" t="s">
        <v>7</v>
      </c>
      <c r="C9" s="234">
        <v>191761</v>
      </c>
      <c r="D9" s="320">
        <v>191761</v>
      </c>
      <c r="J9" s="24"/>
      <c r="K9" s="24"/>
      <c r="L9" s="24"/>
      <c r="M9" s="75"/>
    </row>
    <row r="10" spans="1:13" ht="15" customHeight="1" thickBot="1">
      <c r="A10" s="22"/>
      <c r="B10" s="9" t="s">
        <v>8</v>
      </c>
      <c r="C10" s="57">
        <v>384572</v>
      </c>
      <c r="D10" s="57">
        <f>'2sz melléklet'!D28</f>
        <v>384572</v>
      </c>
      <c r="M10" s="12"/>
    </row>
    <row r="11" spans="1:4" ht="15" customHeight="1" thickBot="1">
      <c r="A11" s="22" t="s">
        <v>9</v>
      </c>
      <c r="B11" s="458" t="s">
        <v>10</v>
      </c>
      <c r="C11" s="459"/>
      <c r="D11" s="459"/>
    </row>
    <row r="12" spans="1:4" ht="15" customHeight="1" thickBot="1">
      <c r="A12" s="22"/>
      <c r="B12" s="9" t="s">
        <v>11</v>
      </c>
      <c r="C12" s="234">
        <v>375100</v>
      </c>
      <c r="D12" s="320">
        <v>375100</v>
      </c>
    </row>
    <row r="13" spans="1:4" ht="15" customHeight="1" thickBot="1">
      <c r="A13" s="22"/>
      <c r="B13" s="9" t="s">
        <v>12</v>
      </c>
      <c r="C13" s="234">
        <v>904790</v>
      </c>
      <c r="D13" s="320">
        <v>904790</v>
      </c>
    </row>
    <row r="14" spans="1:4" ht="15" customHeight="1" thickBot="1">
      <c r="A14" s="22"/>
      <c r="B14" s="9" t="s">
        <v>13</v>
      </c>
      <c r="C14" s="234">
        <v>10000</v>
      </c>
      <c r="D14" s="320">
        <v>10000</v>
      </c>
    </row>
    <row r="15" spans="1:4" ht="15" customHeight="1" thickBot="1">
      <c r="A15" s="22"/>
      <c r="B15" s="18" t="s">
        <v>4</v>
      </c>
      <c r="C15" s="61">
        <f>SUM(C12:C14)+C9+C10</f>
        <v>1866223</v>
      </c>
      <c r="D15" s="61">
        <f>SUM(D12:D14)+D9+D10</f>
        <v>1866223</v>
      </c>
    </row>
    <row r="16" spans="1:4" ht="12" customHeight="1" thickBot="1">
      <c r="A16" s="21" t="s">
        <v>14</v>
      </c>
      <c r="B16" s="456" t="s">
        <v>15</v>
      </c>
      <c r="C16" s="457"/>
      <c r="D16" s="457"/>
    </row>
    <row r="17" spans="1:4" ht="15" customHeight="1" thickBot="1">
      <c r="A17" s="22" t="s">
        <v>5</v>
      </c>
      <c r="B17" s="458" t="s">
        <v>16</v>
      </c>
      <c r="C17" s="459"/>
      <c r="D17" s="459"/>
    </row>
    <row r="18" spans="1:4" ht="15" customHeight="1" thickBot="1">
      <c r="A18" s="22"/>
      <c r="B18" s="9" t="s">
        <v>17</v>
      </c>
      <c r="C18" s="234">
        <v>939138</v>
      </c>
      <c r="D18" s="320">
        <v>939138</v>
      </c>
    </row>
    <row r="19" spans="1:4" ht="15" customHeight="1" thickBot="1">
      <c r="A19" s="22"/>
      <c r="B19" s="9" t="s">
        <v>18</v>
      </c>
      <c r="C19" s="234">
        <v>15680</v>
      </c>
      <c r="D19" s="320">
        <v>27834</v>
      </c>
    </row>
    <row r="20" spans="1:4" ht="15" customHeight="1" thickBot="1">
      <c r="A20" s="22"/>
      <c r="B20" s="9" t="s">
        <v>19</v>
      </c>
      <c r="C20" s="234">
        <v>37386</v>
      </c>
      <c r="D20" s="320">
        <v>37386</v>
      </c>
    </row>
    <row r="21" spans="1:4" ht="15" customHeight="1" thickBot="1">
      <c r="A21" s="22"/>
      <c r="B21" s="9" t="s">
        <v>433</v>
      </c>
      <c r="C21" s="234">
        <v>133580</v>
      </c>
      <c r="D21" s="320">
        <v>133580</v>
      </c>
    </row>
    <row r="22" spans="1:4" ht="15" customHeight="1" thickBot="1">
      <c r="A22" s="22"/>
      <c r="B22" s="9" t="s">
        <v>539</v>
      </c>
      <c r="C22" s="234">
        <v>26451</v>
      </c>
      <c r="D22" s="320">
        <v>26451</v>
      </c>
    </row>
    <row r="23" spans="1:4" ht="15" customHeight="1" thickBot="1">
      <c r="A23" s="22"/>
      <c r="B23" s="9" t="s">
        <v>540</v>
      </c>
      <c r="C23" s="234">
        <v>12000</v>
      </c>
      <c r="D23" s="320">
        <v>12000</v>
      </c>
    </row>
    <row r="24" spans="1:4" ht="15" customHeight="1" thickBot="1">
      <c r="A24" s="22"/>
      <c r="B24" s="9" t="s">
        <v>557</v>
      </c>
      <c r="C24" s="435"/>
      <c r="D24" s="320">
        <v>22952</v>
      </c>
    </row>
    <row r="25" spans="1:4" ht="12" customHeight="1" thickBot="1">
      <c r="A25" s="22"/>
      <c r="B25" s="18" t="s">
        <v>20</v>
      </c>
      <c r="C25" s="61">
        <f>SUM(C18:C23)</f>
        <v>1164235</v>
      </c>
      <c r="D25" s="61">
        <f>SUM(D18:D24)</f>
        <v>1199341</v>
      </c>
    </row>
    <row r="26" spans="1:4" ht="15" customHeight="1" thickBot="1">
      <c r="A26" s="21" t="s">
        <v>21</v>
      </c>
      <c r="B26" s="456" t="s">
        <v>22</v>
      </c>
      <c r="C26" s="457"/>
      <c r="D26" s="457"/>
    </row>
    <row r="27" spans="1:12" ht="15" customHeight="1" thickBot="1">
      <c r="A27" s="22" t="s">
        <v>5</v>
      </c>
      <c r="B27" s="458" t="s">
        <v>405</v>
      </c>
      <c r="C27" s="459"/>
      <c r="D27" s="459"/>
      <c r="J27" s="24"/>
      <c r="K27" s="24"/>
      <c r="L27" s="24"/>
    </row>
    <row r="28" spans="1:4" ht="15" customHeight="1" thickBot="1">
      <c r="A28" s="22"/>
      <c r="B28" s="9" t="s">
        <v>23</v>
      </c>
      <c r="C28" s="234">
        <v>938881</v>
      </c>
      <c r="D28" s="320">
        <v>938881</v>
      </c>
    </row>
    <row r="29" spans="1:4" ht="15" customHeight="1" thickBot="1">
      <c r="A29" s="22"/>
      <c r="B29" s="9" t="s">
        <v>8</v>
      </c>
      <c r="C29" s="57">
        <v>40000</v>
      </c>
      <c r="D29" s="57">
        <f>'2sz melléklet'!F28</f>
        <v>40000</v>
      </c>
    </row>
    <row r="30" spans="1:4" ht="15" customHeight="1" thickBot="1">
      <c r="A30" s="22" t="s">
        <v>9</v>
      </c>
      <c r="B30" s="9" t="s">
        <v>24</v>
      </c>
      <c r="C30" s="234">
        <v>30000</v>
      </c>
      <c r="D30" s="320">
        <v>30000</v>
      </c>
    </row>
    <row r="31" spans="1:12" ht="15" customHeight="1" thickBot="1">
      <c r="A31" s="22"/>
      <c r="B31" s="18" t="s">
        <v>22</v>
      </c>
      <c r="C31" s="61">
        <f>SUM(C28:C30)</f>
        <v>1008881</v>
      </c>
      <c r="D31" s="61">
        <f>SUM(D28:D30)</f>
        <v>1008881</v>
      </c>
      <c r="F31" s="24"/>
      <c r="J31" s="24"/>
      <c r="K31" s="24"/>
      <c r="L31" s="24"/>
    </row>
    <row r="32" spans="1:4" ht="15" customHeight="1" thickBot="1">
      <c r="A32" s="21" t="s">
        <v>25</v>
      </c>
      <c r="B32" s="456" t="s">
        <v>26</v>
      </c>
      <c r="C32" s="457"/>
      <c r="D32" s="457"/>
    </row>
    <row r="33" spans="1:4" ht="15" customHeight="1" thickBot="1">
      <c r="A33" s="22" t="s">
        <v>5</v>
      </c>
      <c r="B33" s="458" t="s">
        <v>27</v>
      </c>
      <c r="C33" s="459"/>
      <c r="D33" s="459"/>
    </row>
    <row r="34" spans="1:6" ht="27.75" customHeight="1" thickBot="1">
      <c r="A34" s="460"/>
      <c r="B34" s="9" t="s">
        <v>28</v>
      </c>
      <c r="C34" s="234">
        <v>1278332</v>
      </c>
      <c r="D34" s="320">
        <v>1278332</v>
      </c>
      <c r="F34" s="237"/>
    </row>
    <row r="35" spans="1:4" ht="15" customHeight="1" thickBot="1">
      <c r="A35" s="461"/>
      <c r="B35" s="9" t="s">
        <v>29</v>
      </c>
      <c r="C35" s="234">
        <v>210658</v>
      </c>
      <c r="D35" s="320">
        <v>210658</v>
      </c>
    </row>
    <row r="36" spans="1:4" ht="15" customHeight="1" thickBot="1">
      <c r="A36" s="461"/>
      <c r="B36" s="9"/>
      <c r="C36" s="234"/>
      <c r="D36" s="320"/>
    </row>
    <row r="37" spans="1:7" ht="15" customHeight="1" thickBot="1">
      <c r="A37" s="462"/>
      <c r="B37" s="9" t="s">
        <v>30</v>
      </c>
      <c r="C37" s="320">
        <v>157913</v>
      </c>
      <c r="D37" s="320">
        <v>164786</v>
      </c>
      <c r="F37" s="237"/>
      <c r="G37" s="237"/>
    </row>
    <row r="38" spans="1:4" ht="15" customHeight="1" thickBot="1">
      <c r="A38" s="22" t="s">
        <v>9</v>
      </c>
      <c r="B38" s="458" t="s">
        <v>31</v>
      </c>
      <c r="C38" s="459"/>
      <c r="D38" s="459"/>
    </row>
    <row r="39" spans="1:4" ht="15" customHeight="1" thickBot="1">
      <c r="A39" s="460"/>
      <c r="B39" s="9" t="s">
        <v>29</v>
      </c>
      <c r="C39" s="234">
        <v>545721</v>
      </c>
      <c r="D39" s="320">
        <v>355924</v>
      </c>
    </row>
    <row r="40" spans="1:4" ht="15" customHeight="1" thickBot="1">
      <c r="A40" s="461"/>
      <c r="B40" s="9" t="s">
        <v>30</v>
      </c>
      <c r="C40" s="57">
        <v>119137</v>
      </c>
      <c r="D40" s="320">
        <v>123712</v>
      </c>
    </row>
    <row r="41" spans="1:4" ht="15" customHeight="1" thickBot="1">
      <c r="A41" s="462"/>
      <c r="B41" s="18" t="s">
        <v>26</v>
      </c>
      <c r="C41" s="61">
        <f>SUM(C34:C40)</f>
        <v>2311761</v>
      </c>
      <c r="D41" s="61">
        <f>SUM(D34:D40)</f>
        <v>2133412</v>
      </c>
    </row>
    <row r="42" spans="1:4" ht="15" customHeight="1" thickBot="1">
      <c r="A42" s="21" t="s">
        <v>32</v>
      </c>
      <c r="B42" s="19" t="s">
        <v>33</v>
      </c>
      <c r="C42" s="235">
        <v>7000</v>
      </c>
      <c r="D42" s="322">
        <v>7000</v>
      </c>
    </row>
    <row r="43" spans="1:4" ht="15" customHeight="1" thickBot="1">
      <c r="A43" s="21" t="s">
        <v>34</v>
      </c>
      <c r="B43" s="456" t="s">
        <v>576</v>
      </c>
      <c r="C43" s="457"/>
      <c r="D43" s="457"/>
    </row>
    <row r="44" spans="1:4" ht="15" customHeight="1" thickBot="1">
      <c r="A44" s="22" t="s">
        <v>5</v>
      </c>
      <c r="B44" s="9" t="s">
        <v>35</v>
      </c>
      <c r="C44" s="236">
        <v>500000</v>
      </c>
      <c r="D44" s="321">
        <v>380000</v>
      </c>
    </row>
    <row r="45" spans="1:4" ht="15" customHeight="1" thickBot="1">
      <c r="A45" s="22">
        <v>2</v>
      </c>
      <c r="B45" s="9" t="s">
        <v>556</v>
      </c>
      <c r="C45" s="236"/>
      <c r="D45" s="321">
        <v>568189</v>
      </c>
    </row>
    <row r="46" spans="1:4" ht="15" customHeight="1" thickBot="1">
      <c r="A46" s="22">
        <v>3</v>
      </c>
      <c r="B46" s="9" t="s">
        <v>577</v>
      </c>
      <c r="C46" s="236"/>
      <c r="D46" s="321">
        <v>1000000</v>
      </c>
    </row>
    <row r="47" spans="1:4" ht="15" customHeight="1" thickBot="1">
      <c r="A47" s="22"/>
      <c r="B47" s="9"/>
      <c r="C47" s="234"/>
      <c r="D47" s="320"/>
    </row>
    <row r="48" spans="1:4" ht="15" customHeight="1" thickBot="1">
      <c r="A48" s="22"/>
      <c r="B48" s="18" t="s">
        <v>576</v>
      </c>
      <c r="C48" s="61">
        <f>SUM(C44:C47)</f>
        <v>500000</v>
      </c>
      <c r="D48" s="61">
        <f>SUM(D44:D47)</f>
        <v>1948189</v>
      </c>
    </row>
    <row r="49" spans="1:6" ht="15" customHeight="1" thickBot="1">
      <c r="A49" s="21" t="s">
        <v>36</v>
      </c>
      <c r="B49" s="456" t="s">
        <v>37</v>
      </c>
      <c r="C49" s="457"/>
      <c r="D49" s="457"/>
      <c r="F49" s="24"/>
    </row>
    <row r="50" spans="1:4" ht="15" customHeight="1" thickBot="1">
      <c r="A50" s="22" t="s">
        <v>5</v>
      </c>
      <c r="B50" s="9" t="s">
        <v>38</v>
      </c>
      <c r="C50" s="321">
        <v>79426</v>
      </c>
      <c r="D50" s="320">
        <v>138477</v>
      </c>
    </row>
    <row r="51" spans="1:4" ht="15" customHeight="1" thickBot="1">
      <c r="A51" s="23"/>
      <c r="B51" s="20" t="s">
        <v>39</v>
      </c>
      <c r="C51" s="62">
        <f>C50+C48+C42+C41+C31+C25+C15</f>
        <v>6937526</v>
      </c>
      <c r="D51" s="62">
        <f>D50+D48+D42+D41+D31+D25+D15</f>
        <v>8301523</v>
      </c>
    </row>
    <row r="72" ht="15.75" customHeight="1"/>
  </sheetData>
  <sheetProtection/>
  <mergeCells count="18">
    <mergeCell ref="A39:A41"/>
    <mergeCell ref="A34:A37"/>
    <mergeCell ref="B38:D38"/>
    <mergeCell ref="B26:D26"/>
    <mergeCell ref="B32:D32"/>
    <mergeCell ref="A1:D1"/>
    <mergeCell ref="A3:D3"/>
    <mergeCell ref="B7:D7"/>
    <mergeCell ref="B6:D6"/>
    <mergeCell ref="A2:D2"/>
    <mergeCell ref="B43:D43"/>
    <mergeCell ref="B49:D49"/>
    <mergeCell ref="B11:D11"/>
    <mergeCell ref="B8:D8"/>
    <mergeCell ref="B27:D27"/>
    <mergeCell ref="B33:D33"/>
    <mergeCell ref="B17:D17"/>
    <mergeCell ref="B16:D16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25"/>
  <sheetViews>
    <sheetView zoomScalePageLayoutView="0" workbookViewId="0" topLeftCell="A1">
      <selection activeCell="A3" sqref="A3:H3"/>
    </sheetView>
  </sheetViews>
  <sheetFormatPr defaultColWidth="8.00390625" defaultRowHeight="12.75"/>
  <cols>
    <col min="1" max="1" width="5.8515625" style="157" customWidth="1"/>
    <col min="2" max="2" width="32.28125" style="158" customWidth="1"/>
    <col min="3" max="7" width="11.00390625" style="158" customWidth="1"/>
    <col min="8" max="8" width="11.8515625" style="158" customWidth="1"/>
    <col min="9" max="16384" width="8.00390625" style="158" customWidth="1"/>
  </cols>
  <sheetData>
    <row r="1" spans="1:8" ht="12.75">
      <c r="A1" s="517" t="s">
        <v>349</v>
      </c>
      <c r="B1" s="517"/>
      <c r="C1" s="517"/>
      <c r="D1" s="517"/>
      <c r="E1" s="517"/>
      <c r="F1" s="517"/>
      <c r="G1" s="517"/>
      <c r="H1" s="517"/>
    </row>
    <row r="2" spans="1:8" ht="12.75">
      <c r="A2" s="467" t="s">
        <v>578</v>
      </c>
      <c r="B2" s="467"/>
      <c r="C2" s="467"/>
      <c r="D2" s="467"/>
      <c r="E2" s="467"/>
      <c r="F2" s="467"/>
      <c r="G2" s="467"/>
      <c r="H2" s="467"/>
    </row>
    <row r="3" spans="1:8" ht="12.75">
      <c r="A3" s="515" t="s">
        <v>360</v>
      </c>
      <c r="B3" s="516"/>
      <c r="C3" s="516"/>
      <c r="D3" s="516"/>
      <c r="E3" s="516"/>
      <c r="F3" s="516"/>
      <c r="G3" s="516"/>
      <c r="H3" s="516"/>
    </row>
    <row r="4" spans="1:8" ht="12.75">
      <c r="A4" s="515" t="s">
        <v>361</v>
      </c>
      <c r="B4" s="516"/>
      <c r="C4" s="516"/>
      <c r="D4" s="516"/>
      <c r="E4" s="516"/>
      <c r="F4" s="516"/>
      <c r="G4" s="516"/>
      <c r="H4" s="516"/>
    </row>
    <row r="5" ht="15.75" thickBot="1">
      <c r="H5" s="159" t="s">
        <v>423</v>
      </c>
    </row>
    <row r="6" spans="1:8" ht="15.75">
      <c r="A6" s="160"/>
      <c r="B6" s="161" t="s">
        <v>350</v>
      </c>
      <c r="C6" s="162" t="s">
        <v>351</v>
      </c>
      <c r="D6" s="163" t="s">
        <v>352</v>
      </c>
      <c r="E6" s="164"/>
      <c r="F6" s="164"/>
      <c r="G6" s="165"/>
      <c r="H6" s="161" t="s">
        <v>353</v>
      </c>
    </row>
    <row r="7" spans="1:8" ht="16.5" thickBot="1">
      <c r="A7" s="311" t="s">
        <v>70</v>
      </c>
      <c r="B7" s="166" t="s">
        <v>354</v>
      </c>
      <c r="C7" s="167" t="s">
        <v>348</v>
      </c>
      <c r="D7" s="168" t="s">
        <v>355</v>
      </c>
      <c r="E7" s="169" t="s">
        <v>362</v>
      </c>
      <c r="F7" s="169" t="s">
        <v>512</v>
      </c>
      <c r="G7" s="170" t="s">
        <v>513</v>
      </c>
      <c r="H7" s="171" t="s">
        <v>356</v>
      </c>
    </row>
    <row r="8" spans="1:8" ht="26.25" thickBot="1">
      <c r="A8" s="379" t="s">
        <v>5</v>
      </c>
      <c r="B8" s="380" t="s">
        <v>357</v>
      </c>
      <c r="C8" s="381"/>
      <c r="D8" s="382">
        <f>SUM(D9:D19)</f>
        <v>957659</v>
      </c>
      <c r="E8" s="382">
        <f>SUM(E9:E19)</f>
        <v>15918</v>
      </c>
      <c r="F8" s="382">
        <f>SUM(F9:F19)</f>
        <v>56568</v>
      </c>
      <c r="G8" s="382">
        <f>SUM(G9:G19)</f>
        <v>102660</v>
      </c>
      <c r="H8" s="383">
        <f aca="true" t="shared" si="0" ref="H8:H24">SUM(D8:G8)</f>
        <v>1132805</v>
      </c>
    </row>
    <row r="9" spans="1:8" ht="15">
      <c r="A9" s="384" t="s">
        <v>9</v>
      </c>
      <c r="B9" s="385"/>
      <c r="C9" s="386">
        <v>2002</v>
      </c>
      <c r="D9" s="387"/>
      <c r="E9" s="387"/>
      <c r="F9" s="387"/>
      <c r="G9" s="387"/>
      <c r="H9" s="388"/>
    </row>
    <row r="10" spans="1:8" ht="15">
      <c r="A10" s="389" t="s">
        <v>74</v>
      </c>
      <c r="B10" s="390" t="s">
        <v>514</v>
      </c>
      <c r="C10" s="391">
        <v>2003</v>
      </c>
      <c r="D10" s="392">
        <v>940445</v>
      </c>
      <c r="E10" s="392"/>
      <c r="F10" s="392">
        <v>41460</v>
      </c>
      <c r="G10" s="392">
        <v>41460</v>
      </c>
      <c r="H10" s="393"/>
    </row>
    <row r="11" spans="1:8" ht="15">
      <c r="A11" s="389" t="s">
        <v>77</v>
      </c>
      <c r="B11" s="390" t="s">
        <v>515</v>
      </c>
      <c r="C11" s="391">
        <v>2003</v>
      </c>
      <c r="D11" s="392">
        <v>13932</v>
      </c>
      <c r="E11" s="392">
        <v>12636</v>
      </c>
      <c r="F11" s="392">
        <v>12069</v>
      </c>
      <c r="G11" s="392">
        <v>55432</v>
      </c>
      <c r="H11" s="393">
        <f t="shared" si="0"/>
        <v>94069</v>
      </c>
    </row>
    <row r="12" spans="1:8" ht="15">
      <c r="A12" s="389" t="s">
        <v>79</v>
      </c>
      <c r="B12" s="390" t="s">
        <v>516</v>
      </c>
      <c r="C12" s="391">
        <v>2004</v>
      </c>
      <c r="D12" s="392">
        <v>243</v>
      </c>
      <c r="E12" s="392">
        <v>243</v>
      </c>
      <c r="F12" s="392"/>
      <c r="G12" s="392"/>
      <c r="H12" s="393">
        <f t="shared" si="0"/>
        <v>486</v>
      </c>
    </row>
    <row r="13" spans="1:8" ht="15">
      <c r="A13" s="389" t="s">
        <v>81</v>
      </c>
      <c r="B13" s="390" t="s">
        <v>517</v>
      </c>
      <c r="C13" s="391">
        <v>2004</v>
      </c>
      <c r="D13" s="392">
        <v>729</v>
      </c>
      <c r="E13" s="392">
        <v>729</v>
      </c>
      <c r="F13" s="392">
        <v>729</v>
      </c>
      <c r="G13" s="392"/>
      <c r="H13" s="393">
        <f t="shared" si="0"/>
        <v>2187</v>
      </c>
    </row>
    <row r="14" spans="1:8" ht="15">
      <c r="A14" s="389" t="s">
        <v>83</v>
      </c>
      <c r="B14" s="390" t="s">
        <v>518</v>
      </c>
      <c r="C14" s="391">
        <v>2004</v>
      </c>
      <c r="D14" s="392">
        <v>654</v>
      </c>
      <c r="E14" s="392">
        <v>654</v>
      </c>
      <c r="F14" s="392">
        <v>654</v>
      </c>
      <c r="G14" s="392">
        <v>654</v>
      </c>
      <c r="H14" s="393">
        <f t="shared" si="0"/>
        <v>2616</v>
      </c>
    </row>
    <row r="15" spans="1:8" ht="15">
      <c r="A15" s="389" t="s">
        <v>85</v>
      </c>
      <c r="B15" s="390" t="s">
        <v>519</v>
      </c>
      <c r="C15" s="391">
        <v>2006</v>
      </c>
      <c r="D15" s="392">
        <v>755</v>
      </c>
      <c r="E15" s="392">
        <v>755</v>
      </c>
      <c r="F15" s="392">
        <v>755</v>
      </c>
      <c r="G15" s="392">
        <v>1510</v>
      </c>
      <c r="H15" s="393">
        <f t="shared" si="0"/>
        <v>3775</v>
      </c>
    </row>
    <row r="16" spans="1:8" ht="15">
      <c r="A16" s="389" t="s">
        <v>88</v>
      </c>
      <c r="B16" s="390" t="s">
        <v>520</v>
      </c>
      <c r="C16" s="391">
        <v>2006</v>
      </c>
      <c r="D16" s="392">
        <v>901</v>
      </c>
      <c r="E16" s="392">
        <v>901</v>
      </c>
      <c r="F16" s="392">
        <v>901</v>
      </c>
      <c r="G16" s="392">
        <v>3604</v>
      </c>
      <c r="H16" s="393">
        <f t="shared" si="0"/>
        <v>6307</v>
      </c>
    </row>
    <row r="17" spans="1:8" ht="15">
      <c r="A17" s="389" t="s">
        <v>91</v>
      </c>
      <c r="B17" s="390" t="s">
        <v>419</v>
      </c>
      <c r="C17" s="391">
        <v>2005</v>
      </c>
      <c r="D17" s="392"/>
      <c r="E17" s="392"/>
      <c r="F17" s="392"/>
      <c r="G17" s="392"/>
      <c r="H17" s="393"/>
    </row>
    <row r="18" spans="1:8" ht="15">
      <c r="A18" s="389" t="s">
        <v>93</v>
      </c>
      <c r="B18" s="390" t="s">
        <v>521</v>
      </c>
      <c r="C18" s="391">
        <v>2006</v>
      </c>
      <c r="D18" s="392"/>
      <c r="E18" s="392"/>
      <c r="F18" s="392"/>
      <c r="G18" s="392"/>
      <c r="H18" s="393"/>
    </row>
    <row r="19" spans="1:8" ht="15.75" thickBot="1">
      <c r="A19" s="394" t="s">
        <v>94</v>
      </c>
      <c r="B19" s="395" t="s">
        <v>522</v>
      </c>
      <c r="C19" s="396">
        <v>2006</v>
      </c>
      <c r="D19" s="397"/>
      <c r="E19" s="397"/>
      <c r="F19" s="397"/>
      <c r="G19" s="397"/>
      <c r="H19" s="398"/>
    </row>
    <row r="20" spans="1:8" ht="13.5" thickBot="1">
      <c r="A20" s="379" t="s">
        <v>97</v>
      </c>
      <c r="B20" s="380" t="s">
        <v>109</v>
      </c>
      <c r="C20" s="381"/>
      <c r="D20" s="399">
        <v>0</v>
      </c>
      <c r="E20" s="399">
        <v>0</v>
      </c>
      <c r="F20" s="399">
        <v>0</v>
      </c>
      <c r="G20" s="400">
        <v>0</v>
      </c>
      <c r="H20" s="401">
        <f t="shared" si="0"/>
        <v>0</v>
      </c>
    </row>
    <row r="21" spans="1:8" ht="13.5" thickBot="1">
      <c r="A21" s="379" t="s">
        <v>197</v>
      </c>
      <c r="B21" s="380" t="s">
        <v>358</v>
      </c>
      <c r="C21" s="381"/>
      <c r="D21" s="382">
        <f>SUM(D22:D22)</f>
        <v>25000</v>
      </c>
      <c r="E21" s="382">
        <f>SUM(E22:E22)</f>
        <v>20000</v>
      </c>
      <c r="F21" s="382">
        <f>SUM(F22:F22)</f>
        <v>20000</v>
      </c>
      <c r="G21" s="402">
        <f>SUM(G22:G22)</f>
        <v>104000</v>
      </c>
      <c r="H21" s="403">
        <f t="shared" si="0"/>
        <v>169000</v>
      </c>
    </row>
    <row r="22" spans="1:8" ht="13.5" thickBot="1">
      <c r="A22" s="404" t="s">
        <v>198</v>
      </c>
      <c r="B22" s="405" t="s">
        <v>359</v>
      </c>
      <c r="C22" s="406"/>
      <c r="D22" s="407">
        <v>25000</v>
      </c>
      <c r="E22" s="407">
        <v>20000</v>
      </c>
      <c r="F22" s="407">
        <v>20000</v>
      </c>
      <c r="G22" s="407">
        <v>104000</v>
      </c>
      <c r="H22" s="408">
        <f t="shared" si="0"/>
        <v>169000</v>
      </c>
    </row>
    <row r="23" spans="1:8" ht="13.5" thickBot="1">
      <c r="A23" s="379" t="s">
        <v>199</v>
      </c>
      <c r="B23" s="380" t="s">
        <v>345</v>
      </c>
      <c r="C23" s="381"/>
      <c r="D23" s="382">
        <f>SUM(D24)</f>
        <v>0</v>
      </c>
      <c r="E23" s="382">
        <f>SUM(E24)</f>
        <v>30000</v>
      </c>
      <c r="F23" s="382">
        <f>SUM(F24)</f>
        <v>0</v>
      </c>
      <c r="G23" s="402">
        <f>SUM(G24)</f>
        <v>0</v>
      </c>
      <c r="H23" s="409">
        <f t="shared" si="0"/>
        <v>30000</v>
      </c>
    </row>
    <row r="24" spans="1:8" ht="26.25" thickBot="1">
      <c r="A24" s="410" t="s">
        <v>202</v>
      </c>
      <c r="B24" s="411" t="s">
        <v>421</v>
      </c>
      <c r="C24" s="412">
        <v>2006</v>
      </c>
      <c r="D24" s="413"/>
      <c r="E24" s="413">
        <v>30000</v>
      </c>
      <c r="F24" s="413"/>
      <c r="G24" s="413"/>
      <c r="H24" s="414">
        <f t="shared" si="0"/>
        <v>30000</v>
      </c>
    </row>
    <row r="25" spans="1:8" ht="15" thickBot="1">
      <c r="A25" s="310" t="s">
        <v>203</v>
      </c>
      <c r="B25" s="172" t="s">
        <v>523</v>
      </c>
      <c r="C25" s="415"/>
      <c r="D25" s="416">
        <f>D8+D20+D21+D23</f>
        <v>982659</v>
      </c>
      <c r="E25" s="416">
        <f>E8+E20+E21+E23</f>
        <v>65918</v>
      </c>
      <c r="F25" s="416">
        <f>F8+F20+F21+F23</f>
        <v>76568</v>
      </c>
      <c r="G25" s="416">
        <f>G8+G20+G21+G23</f>
        <v>206660</v>
      </c>
      <c r="H25" s="416">
        <f>H8+H20+H21+H23</f>
        <v>1331805</v>
      </c>
    </row>
  </sheetData>
  <sheetProtection/>
  <mergeCells count="4">
    <mergeCell ref="A3:H3"/>
    <mergeCell ref="A4:H4"/>
    <mergeCell ref="A1:H1"/>
    <mergeCell ref="A2:H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D3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46.421875" style="0" customWidth="1"/>
    <col min="2" max="2" width="14.00390625" style="0" customWidth="1"/>
    <col min="3" max="3" width="11.57421875" style="0" customWidth="1"/>
    <col min="4" max="4" width="11.8515625" style="0" customWidth="1"/>
  </cols>
  <sheetData>
    <row r="1" spans="1:4" ht="15.75">
      <c r="A1" s="463" t="s">
        <v>424</v>
      </c>
      <c r="B1" s="463"/>
      <c r="C1" s="463"/>
      <c r="D1" s="73"/>
    </row>
    <row r="2" spans="1:4" ht="12.75">
      <c r="A2" s="467" t="s">
        <v>581</v>
      </c>
      <c r="B2" s="467"/>
      <c r="C2" s="467"/>
      <c r="D2" s="77"/>
    </row>
    <row r="3" spans="1:4" ht="15.75">
      <c r="A3" s="467" t="s">
        <v>238</v>
      </c>
      <c r="B3" s="467"/>
      <c r="C3" s="467"/>
      <c r="D3" s="72"/>
    </row>
    <row r="4" spans="1:4" ht="21" customHeight="1" thickBot="1">
      <c r="A4" s="464" t="s">
        <v>524</v>
      </c>
      <c r="B4" s="464"/>
      <c r="C4" s="464"/>
      <c r="D4" s="72"/>
    </row>
    <row r="5" spans="1:3" ht="15" customHeight="1" thickTop="1">
      <c r="A5" s="520" t="s">
        <v>1</v>
      </c>
      <c r="B5" s="518" t="s">
        <v>554</v>
      </c>
      <c r="C5" s="518" t="s">
        <v>525</v>
      </c>
    </row>
    <row r="6" spans="1:3" ht="15" customHeight="1" thickBot="1">
      <c r="A6" s="521"/>
      <c r="B6" s="519"/>
      <c r="C6" s="519"/>
    </row>
    <row r="7" spans="1:3" ht="15" customHeight="1" thickBot="1">
      <c r="A7" s="522" t="s">
        <v>2</v>
      </c>
      <c r="B7" s="523"/>
      <c r="C7" s="523"/>
    </row>
    <row r="8" spans="1:3" ht="15" customHeight="1" thickBot="1">
      <c r="A8" s="15" t="s">
        <v>210</v>
      </c>
      <c r="B8" s="81">
        <v>640</v>
      </c>
      <c r="C8" s="81">
        <v>640</v>
      </c>
    </row>
    <row r="9" spans="1:3" ht="15" customHeight="1" thickBot="1">
      <c r="A9" s="15" t="s">
        <v>211</v>
      </c>
      <c r="B9" s="81">
        <v>640</v>
      </c>
      <c r="C9" s="81">
        <v>640</v>
      </c>
    </row>
    <row r="10" spans="1:3" ht="15" customHeight="1" thickBot="1">
      <c r="A10" s="15" t="s">
        <v>212</v>
      </c>
      <c r="B10" s="81">
        <v>0</v>
      </c>
      <c r="C10" s="81">
        <v>0</v>
      </c>
    </row>
    <row r="11" spans="1:3" ht="15" customHeight="1" thickBot="1">
      <c r="A11" s="82" t="s">
        <v>103</v>
      </c>
      <c r="B11" s="423">
        <f>SUM(B8:B10)</f>
        <v>1280</v>
      </c>
      <c r="C11" s="423">
        <f>SUM(C8:C10)</f>
        <v>1280</v>
      </c>
    </row>
    <row r="12" spans="1:3" ht="15" customHeight="1" thickBot="1">
      <c r="A12" s="526"/>
      <c r="B12" s="527"/>
      <c r="C12" s="527"/>
    </row>
    <row r="13" spans="1:3" ht="15" customHeight="1" thickBot="1">
      <c r="A13" s="522" t="s">
        <v>40</v>
      </c>
      <c r="B13" s="523"/>
      <c r="C13" s="523"/>
    </row>
    <row r="14" spans="1:3" ht="15" customHeight="1" thickBot="1">
      <c r="A14" s="15" t="s">
        <v>213</v>
      </c>
      <c r="B14" s="16">
        <v>390</v>
      </c>
      <c r="C14" s="16">
        <v>390</v>
      </c>
    </row>
    <row r="15" spans="1:3" ht="15" customHeight="1" thickBot="1">
      <c r="A15" s="15" t="s">
        <v>214</v>
      </c>
      <c r="B15" s="16">
        <v>250</v>
      </c>
      <c r="C15" s="16">
        <v>250</v>
      </c>
    </row>
    <row r="16" spans="1:3" ht="15" customHeight="1" thickBot="1">
      <c r="A16" s="15" t="s">
        <v>215</v>
      </c>
      <c r="B16" s="16"/>
      <c r="C16" s="16"/>
    </row>
    <row r="17" spans="1:3" ht="15" customHeight="1" thickBot="1">
      <c r="A17" s="15" t="s">
        <v>216</v>
      </c>
      <c r="B17" s="16"/>
      <c r="C17" s="16"/>
    </row>
    <row r="18" spans="1:3" ht="15" customHeight="1" thickBot="1">
      <c r="A18" s="15" t="s">
        <v>217</v>
      </c>
      <c r="B18" s="16">
        <v>20</v>
      </c>
      <c r="C18" s="16">
        <v>20</v>
      </c>
    </row>
    <row r="19" spans="1:3" ht="33" customHeight="1" thickBot="1">
      <c r="A19" s="15" t="s">
        <v>225</v>
      </c>
      <c r="B19" s="16">
        <v>80</v>
      </c>
      <c r="C19" s="16">
        <v>80</v>
      </c>
    </row>
    <row r="20" spans="1:3" ht="15" customHeight="1" thickBot="1">
      <c r="A20" s="15"/>
      <c r="B20" s="16"/>
      <c r="C20" s="16"/>
    </row>
    <row r="21" spans="1:3" ht="15" customHeight="1" thickBot="1">
      <c r="A21" s="15" t="s">
        <v>218</v>
      </c>
      <c r="B21" s="81">
        <f>SUM(B23:B31)</f>
        <v>540</v>
      </c>
      <c r="C21" s="81">
        <f>SUM(C23:C31)</f>
        <v>540</v>
      </c>
    </row>
    <row r="22" spans="1:3" ht="15" customHeight="1" thickBot="1">
      <c r="A22" s="15" t="s">
        <v>229</v>
      </c>
      <c r="B22" s="524"/>
      <c r="C22" s="525"/>
    </row>
    <row r="23" spans="1:3" ht="15" customHeight="1" thickBot="1">
      <c r="A23" s="424" t="s">
        <v>219</v>
      </c>
      <c r="B23" s="81">
        <v>20</v>
      </c>
      <c r="C23" s="81">
        <v>20</v>
      </c>
    </row>
    <row r="24" spans="1:3" ht="15" customHeight="1" thickBot="1">
      <c r="A24" s="425" t="s">
        <v>220</v>
      </c>
      <c r="B24" s="81">
        <v>30</v>
      </c>
      <c r="C24" s="81">
        <v>30</v>
      </c>
    </row>
    <row r="25" spans="1:3" ht="15" customHeight="1" thickBot="1">
      <c r="A25" s="425" t="s">
        <v>226</v>
      </c>
      <c r="B25" s="81">
        <v>25</v>
      </c>
      <c r="C25" s="81">
        <v>25</v>
      </c>
    </row>
    <row r="26" spans="1:3" ht="15" customHeight="1" thickBot="1">
      <c r="A26" s="425" t="s">
        <v>221</v>
      </c>
      <c r="B26" s="81">
        <v>15</v>
      </c>
      <c r="C26" s="81">
        <v>15</v>
      </c>
    </row>
    <row r="27" spans="1:3" ht="15" customHeight="1" thickBot="1">
      <c r="A27" s="425" t="s">
        <v>134</v>
      </c>
      <c r="B27" s="81">
        <v>20</v>
      </c>
      <c r="C27" s="81">
        <v>20</v>
      </c>
    </row>
    <row r="28" spans="1:3" ht="15" customHeight="1" thickBot="1">
      <c r="A28" s="425" t="s">
        <v>135</v>
      </c>
      <c r="B28" s="81">
        <v>250</v>
      </c>
      <c r="C28" s="81">
        <v>250</v>
      </c>
    </row>
    <row r="29" spans="1:3" ht="15" customHeight="1" thickBot="1">
      <c r="A29" s="425" t="s">
        <v>222</v>
      </c>
      <c r="B29" s="81">
        <v>80</v>
      </c>
      <c r="C29" s="81">
        <v>80</v>
      </c>
    </row>
    <row r="30" spans="1:3" ht="15" customHeight="1" thickBot="1">
      <c r="A30" s="439" t="s">
        <v>223</v>
      </c>
      <c r="B30" s="440">
        <v>100</v>
      </c>
      <c r="C30" s="440">
        <v>100</v>
      </c>
    </row>
    <row r="31" spans="1:3" ht="15" customHeight="1" thickBot="1">
      <c r="A31" s="441"/>
      <c r="B31" s="81"/>
      <c r="C31" s="81"/>
    </row>
    <row r="32" spans="1:3" ht="15" customHeight="1" thickBot="1">
      <c r="A32" s="442"/>
      <c r="B32" s="442"/>
      <c r="C32" s="15"/>
    </row>
    <row r="33" spans="1:3" ht="15" customHeight="1" thickBot="1">
      <c r="A33" s="442"/>
      <c r="B33" s="443"/>
      <c r="C33" s="444"/>
    </row>
    <row r="34" spans="1:3" ht="15" customHeight="1" thickBot="1">
      <c r="A34" s="442"/>
      <c r="B34" s="442"/>
      <c r="C34" s="15"/>
    </row>
    <row r="35" spans="1:3" ht="15" customHeight="1" thickBot="1">
      <c r="A35" s="83" t="s">
        <v>224</v>
      </c>
      <c r="B35" s="84">
        <f>B14+B15+B16+B17+B18+B19+B21+B33</f>
        <v>1280</v>
      </c>
      <c r="C35" s="84">
        <f>C14+C15+C16+C17+C18+C19+C21+C33</f>
        <v>1280</v>
      </c>
    </row>
    <row r="36" spans="2:4" ht="16.5" thickTop="1">
      <c r="B36" s="12"/>
      <c r="C36" s="17"/>
      <c r="D36" s="12"/>
    </row>
    <row r="37" ht="39.75" customHeight="1"/>
    <row r="38" ht="15" customHeight="1"/>
    <row r="39" ht="25.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9" ht="42" customHeight="1"/>
    <row r="50" ht="42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2" ht="43.5" customHeight="1"/>
    <row r="63" ht="22.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mergeCells count="11">
    <mergeCell ref="A7:C7"/>
    <mergeCell ref="B22:C22"/>
    <mergeCell ref="A12:C12"/>
    <mergeCell ref="A13:C13"/>
    <mergeCell ref="A1:C1"/>
    <mergeCell ref="A3:C3"/>
    <mergeCell ref="A4:C4"/>
    <mergeCell ref="B5:B6"/>
    <mergeCell ref="C5:C6"/>
    <mergeCell ref="A5:A6"/>
    <mergeCell ref="A2:C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O31"/>
  <sheetViews>
    <sheetView zoomScalePageLayoutView="0" workbookViewId="0" topLeftCell="A6">
      <selection activeCell="J27" sqref="I27:J27"/>
    </sheetView>
  </sheetViews>
  <sheetFormatPr defaultColWidth="8.00390625" defaultRowHeight="12.75"/>
  <cols>
    <col min="1" max="1" width="5.421875" style="146" customWidth="1"/>
    <col min="2" max="2" width="24.57421875" style="151" customWidth="1"/>
    <col min="3" max="3" width="7.140625" style="151" customWidth="1"/>
    <col min="4" max="4" width="7.421875" style="151" customWidth="1"/>
    <col min="5" max="5" width="7.28125" style="151" customWidth="1"/>
    <col min="6" max="6" width="7.57421875" style="151" customWidth="1"/>
    <col min="7" max="7" width="7.421875" style="151" customWidth="1"/>
    <col min="8" max="8" width="7.140625" style="151" customWidth="1"/>
    <col min="9" max="9" width="8.00390625" style="151" customWidth="1"/>
    <col min="10" max="10" width="9.7109375" style="151" customWidth="1"/>
    <col min="11" max="11" width="9.140625" style="151" customWidth="1"/>
    <col min="12" max="12" width="8.7109375" style="151" customWidth="1"/>
    <col min="13" max="13" width="7.421875" style="151" customWidth="1"/>
    <col min="14" max="14" width="7.57421875" style="151" bestFit="1" customWidth="1"/>
    <col min="15" max="15" width="10.140625" style="146" customWidth="1"/>
    <col min="16" max="16" width="14.140625" style="151" customWidth="1"/>
    <col min="17" max="16384" width="8.00390625" style="151" customWidth="1"/>
  </cols>
  <sheetData>
    <row r="1" spans="1:15" ht="15.75">
      <c r="A1" s="528" t="s">
        <v>425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</row>
    <row r="2" spans="1:15" ht="15.75">
      <c r="A2" s="467" t="s">
        <v>580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</row>
    <row r="3" spans="1:15" ht="16.5" thickBot="1">
      <c r="A3" s="529" t="s">
        <v>526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</row>
    <row r="4" spans="1:15" ht="26.25" thickTop="1">
      <c r="A4" s="143" t="s">
        <v>318</v>
      </c>
      <c r="B4" s="144" t="s">
        <v>246</v>
      </c>
      <c r="C4" s="144" t="s">
        <v>319</v>
      </c>
      <c r="D4" s="144" t="s">
        <v>320</v>
      </c>
      <c r="E4" s="144" t="s">
        <v>321</v>
      </c>
      <c r="F4" s="144" t="s">
        <v>322</v>
      </c>
      <c r="G4" s="144" t="s">
        <v>323</v>
      </c>
      <c r="H4" s="144" t="s">
        <v>324</v>
      </c>
      <c r="I4" s="144" t="s">
        <v>325</v>
      </c>
      <c r="J4" s="144" t="s">
        <v>326</v>
      </c>
      <c r="K4" s="144" t="s">
        <v>327</v>
      </c>
      <c r="L4" s="144" t="s">
        <v>328</v>
      </c>
      <c r="M4" s="144" t="s">
        <v>329</v>
      </c>
      <c r="N4" s="144" t="s">
        <v>330</v>
      </c>
      <c r="O4" s="145" t="s">
        <v>96</v>
      </c>
    </row>
    <row r="5" spans="1:15" ht="15.75">
      <c r="A5" s="152" t="s">
        <v>5</v>
      </c>
      <c r="B5" s="147" t="s">
        <v>331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>
        <f aca="true" t="shared" si="0" ref="O5:O29">SUM(C5:N5)</f>
        <v>0</v>
      </c>
    </row>
    <row r="6" spans="1:15" ht="15.75">
      <c r="A6" s="152" t="s">
        <v>9</v>
      </c>
      <c r="B6" s="155" t="s">
        <v>4</v>
      </c>
      <c r="C6" s="156">
        <v>139391</v>
      </c>
      <c r="D6" s="156">
        <v>102000</v>
      </c>
      <c r="E6" s="156">
        <v>315000</v>
      </c>
      <c r="F6" s="156">
        <v>125600</v>
      </c>
      <c r="G6" s="156">
        <v>117800</v>
      </c>
      <c r="H6" s="156">
        <v>172500</v>
      </c>
      <c r="I6" s="156">
        <v>105600</v>
      </c>
      <c r="J6" s="156">
        <v>118100</v>
      </c>
      <c r="K6" s="156">
        <v>315000</v>
      </c>
      <c r="L6" s="156">
        <v>154044</v>
      </c>
      <c r="M6" s="156">
        <v>99234</v>
      </c>
      <c r="N6" s="156">
        <v>101954</v>
      </c>
      <c r="O6" s="154">
        <f t="shared" si="0"/>
        <v>1866223</v>
      </c>
    </row>
    <row r="7" spans="1:15" ht="15.75">
      <c r="A7" s="152" t="s">
        <v>74</v>
      </c>
      <c r="B7" s="155" t="s">
        <v>15</v>
      </c>
      <c r="C7" s="156">
        <v>76900</v>
      </c>
      <c r="D7" s="156">
        <v>76900</v>
      </c>
      <c r="E7" s="156">
        <v>76900</v>
      </c>
      <c r="F7" s="156">
        <v>76900</v>
      </c>
      <c r="G7" s="156">
        <v>76900</v>
      </c>
      <c r="H7" s="156">
        <v>76900</v>
      </c>
      <c r="I7" s="156">
        <v>76900</v>
      </c>
      <c r="J7" s="156">
        <v>76900</v>
      </c>
      <c r="K7" s="156">
        <v>140106</v>
      </c>
      <c r="L7" s="156">
        <v>238025</v>
      </c>
      <c r="M7" s="156">
        <v>90660</v>
      </c>
      <c r="N7" s="156">
        <v>115350</v>
      </c>
      <c r="O7" s="154">
        <f t="shared" si="0"/>
        <v>1199341</v>
      </c>
    </row>
    <row r="8" spans="1:15" ht="15.75">
      <c r="A8" s="152" t="s">
        <v>77</v>
      </c>
      <c r="B8" s="155" t="s">
        <v>332</v>
      </c>
      <c r="C8" s="156">
        <v>1500</v>
      </c>
      <c r="D8" s="156">
        <v>3200</v>
      </c>
      <c r="E8" s="156">
        <v>258600</v>
      </c>
      <c r="F8" s="156">
        <v>51400</v>
      </c>
      <c r="G8" s="156">
        <v>14200</v>
      </c>
      <c r="H8" s="156">
        <v>326900</v>
      </c>
      <c r="I8" s="156">
        <v>6500</v>
      </c>
      <c r="J8" s="156">
        <v>3249</v>
      </c>
      <c r="K8" s="156">
        <v>24900</v>
      </c>
      <c r="L8" s="156">
        <v>214500</v>
      </c>
      <c r="M8" s="156">
        <v>50049</v>
      </c>
      <c r="N8" s="156">
        <v>53883</v>
      </c>
      <c r="O8" s="154">
        <f t="shared" si="0"/>
        <v>1008881</v>
      </c>
    </row>
    <row r="9" spans="1:15" ht="15.75">
      <c r="A9" s="152" t="s">
        <v>79</v>
      </c>
      <c r="B9" s="155" t="s">
        <v>333</v>
      </c>
      <c r="C9" s="156">
        <v>129160</v>
      </c>
      <c r="D9" s="156">
        <v>129160</v>
      </c>
      <c r="E9" s="156">
        <v>129160</v>
      </c>
      <c r="F9" s="156">
        <v>129160</v>
      </c>
      <c r="G9" s="156">
        <v>129160</v>
      </c>
      <c r="H9" s="156">
        <v>129160</v>
      </c>
      <c r="I9" s="156">
        <v>129160</v>
      </c>
      <c r="J9" s="156">
        <v>129160</v>
      </c>
      <c r="K9" s="156">
        <v>164298</v>
      </c>
      <c r="L9" s="156">
        <v>197878</v>
      </c>
      <c r="M9" s="156">
        <v>129160</v>
      </c>
      <c r="N9" s="156">
        <v>129160</v>
      </c>
      <c r="O9" s="154">
        <f t="shared" si="0"/>
        <v>1653776</v>
      </c>
    </row>
    <row r="10" spans="1:15" ht="15.75">
      <c r="A10" s="152" t="s">
        <v>81</v>
      </c>
      <c r="B10" s="155" t="s">
        <v>334</v>
      </c>
      <c r="C10" s="156">
        <v>25000</v>
      </c>
      <c r="D10" s="156">
        <v>25000</v>
      </c>
      <c r="E10" s="156">
        <v>25000</v>
      </c>
      <c r="F10" s="156">
        <v>25000</v>
      </c>
      <c r="G10" s="156">
        <v>41059</v>
      </c>
      <c r="H10" s="156">
        <v>27680</v>
      </c>
      <c r="I10" s="156">
        <v>25000</v>
      </c>
      <c r="J10" s="156">
        <v>25000</v>
      </c>
      <c r="K10" s="156">
        <v>39778</v>
      </c>
      <c r="L10" s="156">
        <v>71119</v>
      </c>
      <c r="M10" s="156">
        <v>75000</v>
      </c>
      <c r="N10" s="156">
        <v>75000</v>
      </c>
      <c r="O10" s="154">
        <f t="shared" si="0"/>
        <v>479636</v>
      </c>
    </row>
    <row r="11" spans="1:15" ht="15.75">
      <c r="A11" s="152" t="s">
        <v>83</v>
      </c>
      <c r="B11" s="155" t="s">
        <v>335</v>
      </c>
      <c r="C11" s="156">
        <v>587</v>
      </c>
      <c r="D11" s="156">
        <v>615</v>
      </c>
      <c r="E11" s="156">
        <v>623</v>
      </c>
      <c r="F11" s="156">
        <v>575</v>
      </c>
      <c r="G11" s="156">
        <v>475</v>
      </c>
      <c r="H11" s="156">
        <v>652</v>
      </c>
      <c r="I11" s="156">
        <v>589</v>
      </c>
      <c r="J11" s="156">
        <v>623</v>
      </c>
      <c r="K11" s="156">
        <v>589</v>
      </c>
      <c r="L11" s="156">
        <v>563</v>
      </c>
      <c r="M11" s="156">
        <v>623</v>
      </c>
      <c r="N11" s="156">
        <v>486</v>
      </c>
      <c r="O11" s="154">
        <f t="shared" si="0"/>
        <v>7000</v>
      </c>
    </row>
    <row r="12" spans="1:15" ht="15.75">
      <c r="A12" s="152">
        <v>8</v>
      </c>
      <c r="B12" s="155" t="s">
        <v>35</v>
      </c>
      <c r="C12" s="156">
        <v>100000</v>
      </c>
      <c r="D12" s="156">
        <v>200000</v>
      </c>
      <c r="E12" s="156"/>
      <c r="F12" s="156"/>
      <c r="G12" s="156"/>
      <c r="H12" s="156"/>
      <c r="I12" s="156"/>
      <c r="J12" s="156">
        <v>80000</v>
      </c>
      <c r="K12" s="156"/>
      <c r="L12" s="156"/>
      <c r="M12" s="156"/>
      <c r="N12" s="156"/>
      <c r="O12" s="154">
        <f>SUM(C12:N12)</f>
        <v>380000</v>
      </c>
    </row>
    <row r="13" spans="1:15" ht="15.75">
      <c r="A13" s="152" t="s">
        <v>88</v>
      </c>
      <c r="B13" s="155" t="s">
        <v>422</v>
      </c>
      <c r="C13" s="156"/>
      <c r="D13" s="156"/>
      <c r="E13" s="156"/>
      <c r="F13" s="156"/>
      <c r="G13" s="156"/>
      <c r="H13" s="156"/>
      <c r="I13" s="156"/>
      <c r="J13" s="156">
        <v>568189</v>
      </c>
      <c r="K13" s="156"/>
      <c r="L13" s="156"/>
      <c r="M13" s="156"/>
      <c r="N13" s="156"/>
      <c r="O13" s="154">
        <f t="shared" si="0"/>
        <v>568189</v>
      </c>
    </row>
    <row r="14" spans="1:15" ht="15.75">
      <c r="A14" s="152" t="s">
        <v>91</v>
      </c>
      <c r="B14" s="155" t="s">
        <v>577</v>
      </c>
      <c r="C14" s="156"/>
      <c r="D14" s="156"/>
      <c r="E14" s="156"/>
      <c r="F14" s="156"/>
      <c r="G14" s="156"/>
      <c r="H14" s="156"/>
      <c r="I14" s="156"/>
      <c r="J14" s="156">
        <v>500000</v>
      </c>
      <c r="K14" s="156">
        <v>500000</v>
      </c>
      <c r="L14" s="156"/>
      <c r="M14" s="156"/>
      <c r="N14" s="156"/>
      <c r="O14" s="154">
        <f t="shared" si="0"/>
        <v>1000000</v>
      </c>
    </row>
    <row r="15" spans="1:15" ht="16.5" thickBot="1">
      <c r="A15" s="152" t="s">
        <v>93</v>
      </c>
      <c r="B15" s="155" t="s">
        <v>336</v>
      </c>
      <c r="C15" s="156"/>
      <c r="D15" s="156"/>
      <c r="E15" s="156"/>
      <c r="F15" s="156"/>
      <c r="G15" s="156"/>
      <c r="H15" s="156">
        <v>66748</v>
      </c>
      <c r="I15" s="156"/>
      <c r="J15" s="156"/>
      <c r="K15" s="156">
        <v>12678</v>
      </c>
      <c r="L15" s="156"/>
      <c r="M15" s="156"/>
      <c r="N15" s="156">
        <v>59051</v>
      </c>
      <c r="O15" s="154">
        <f t="shared" si="0"/>
        <v>138477</v>
      </c>
    </row>
    <row r="16" spans="1:15" ht="17.25" thickBot="1" thickTop="1">
      <c r="A16" s="152" t="s">
        <v>94</v>
      </c>
      <c r="B16" s="148" t="s">
        <v>337</v>
      </c>
      <c r="C16" s="149">
        <f aca="true" t="shared" si="1" ref="C16:N16">SUM(C6:C15)</f>
        <v>472538</v>
      </c>
      <c r="D16" s="149">
        <f t="shared" si="1"/>
        <v>536875</v>
      </c>
      <c r="E16" s="149">
        <f t="shared" si="1"/>
        <v>805283</v>
      </c>
      <c r="F16" s="149">
        <f t="shared" si="1"/>
        <v>408635</v>
      </c>
      <c r="G16" s="149">
        <f t="shared" si="1"/>
        <v>379594</v>
      </c>
      <c r="H16" s="149">
        <f t="shared" si="1"/>
        <v>800540</v>
      </c>
      <c r="I16" s="149">
        <f t="shared" si="1"/>
        <v>343749</v>
      </c>
      <c r="J16" s="149">
        <f>SUM(J6:J15)</f>
        <v>1501221</v>
      </c>
      <c r="K16" s="149">
        <f t="shared" si="1"/>
        <v>1197349</v>
      </c>
      <c r="L16" s="149">
        <f t="shared" si="1"/>
        <v>876129</v>
      </c>
      <c r="M16" s="149">
        <f t="shared" si="1"/>
        <v>444726</v>
      </c>
      <c r="N16" s="149">
        <f t="shared" si="1"/>
        <v>534884</v>
      </c>
      <c r="O16" s="150">
        <f t="shared" si="0"/>
        <v>8301523</v>
      </c>
    </row>
    <row r="17" spans="1:15" ht="16.5" thickTop="1">
      <c r="A17" s="152" t="s">
        <v>97</v>
      </c>
      <c r="B17" s="147" t="s">
        <v>40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4">
        <f t="shared" si="0"/>
        <v>0</v>
      </c>
    </row>
    <row r="18" spans="1:15" ht="15.75">
      <c r="A18" s="152" t="s">
        <v>197</v>
      </c>
      <c r="B18" s="155" t="s">
        <v>116</v>
      </c>
      <c r="C18" s="156">
        <v>358000</v>
      </c>
      <c r="D18" s="156">
        <v>184532</v>
      </c>
      <c r="E18" s="156">
        <v>184532</v>
      </c>
      <c r="F18" s="156">
        <v>184532</v>
      </c>
      <c r="G18" s="156">
        <v>195596</v>
      </c>
      <c r="H18" s="156">
        <v>184532</v>
      </c>
      <c r="I18" s="156">
        <v>184532</v>
      </c>
      <c r="J18" s="156">
        <v>184532</v>
      </c>
      <c r="K18" s="156">
        <v>197580</v>
      </c>
      <c r="L18" s="156">
        <v>212277</v>
      </c>
      <c r="M18" s="156">
        <v>184532</v>
      </c>
      <c r="N18" s="156">
        <v>184532</v>
      </c>
      <c r="O18" s="154">
        <f t="shared" si="0"/>
        <v>2439709</v>
      </c>
    </row>
    <row r="19" spans="1:15" ht="15.75">
      <c r="A19" s="152" t="s">
        <v>198</v>
      </c>
      <c r="B19" s="155" t="s">
        <v>338</v>
      </c>
      <c r="C19" s="156">
        <v>116000</v>
      </c>
      <c r="D19" s="156">
        <v>58000</v>
      </c>
      <c r="E19" s="156">
        <v>58000</v>
      </c>
      <c r="F19" s="156">
        <v>58000</v>
      </c>
      <c r="G19" s="156">
        <v>58000</v>
      </c>
      <c r="H19" s="156">
        <v>58000</v>
      </c>
      <c r="I19" s="156">
        <v>58000</v>
      </c>
      <c r="J19" s="156">
        <v>58360</v>
      </c>
      <c r="K19" s="156">
        <v>61943</v>
      </c>
      <c r="L19" s="156">
        <v>67338</v>
      </c>
      <c r="M19" s="156">
        <v>58000</v>
      </c>
      <c r="N19" s="156">
        <v>58000</v>
      </c>
      <c r="O19" s="154">
        <f t="shared" si="0"/>
        <v>767641</v>
      </c>
    </row>
    <row r="20" spans="1:15" ht="15.75">
      <c r="A20" s="152" t="s">
        <v>199</v>
      </c>
      <c r="B20" s="155" t="s">
        <v>119</v>
      </c>
      <c r="C20" s="156">
        <v>32278</v>
      </c>
      <c r="D20" s="156">
        <v>233560</v>
      </c>
      <c r="E20" s="156">
        <v>173890</v>
      </c>
      <c r="F20" s="156">
        <v>158700</v>
      </c>
      <c r="G20" s="156">
        <v>136800</v>
      </c>
      <c r="H20" s="156">
        <v>145600</v>
      </c>
      <c r="I20" s="156">
        <v>127800</v>
      </c>
      <c r="J20" s="156">
        <v>138700</v>
      </c>
      <c r="K20" s="156">
        <v>191048</v>
      </c>
      <c r="L20" s="156">
        <v>234020</v>
      </c>
      <c r="M20" s="156">
        <v>103800</v>
      </c>
      <c r="N20" s="156">
        <v>78961</v>
      </c>
      <c r="O20" s="154">
        <f t="shared" si="0"/>
        <v>1755157</v>
      </c>
    </row>
    <row r="21" spans="1:15" ht="15.75">
      <c r="A21" s="152" t="s">
        <v>202</v>
      </c>
      <c r="B21" s="155" t="s">
        <v>339</v>
      </c>
      <c r="C21" s="156">
        <v>4850</v>
      </c>
      <c r="D21" s="156">
        <v>5680</v>
      </c>
      <c r="E21" s="156">
        <v>5300</v>
      </c>
      <c r="F21" s="156">
        <v>2300</v>
      </c>
      <c r="G21" s="156">
        <v>2514</v>
      </c>
      <c r="H21" s="156">
        <v>5300</v>
      </c>
      <c r="I21" s="156">
        <v>6900</v>
      </c>
      <c r="J21" s="156">
        <v>28983</v>
      </c>
      <c r="K21" s="156">
        <v>2742</v>
      </c>
      <c r="L21" s="156">
        <v>4114</v>
      </c>
      <c r="M21" s="156">
        <v>2626</v>
      </c>
      <c r="N21" s="156">
        <v>6587</v>
      </c>
      <c r="O21" s="154">
        <f t="shared" si="0"/>
        <v>77896</v>
      </c>
    </row>
    <row r="22" spans="1:15" ht="15.75">
      <c r="A22" s="152" t="s">
        <v>203</v>
      </c>
      <c r="B22" s="155" t="s">
        <v>15</v>
      </c>
      <c r="C22" s="156">
        <v>7100</v>
      </c>
      <c r="D22" s="156">
        <v>7250</v>
      </c>
      <c r="E22" s="156">
        <v>19100</v>
      </c>
      <c r="F22" s="156">
        <v>5500</v>
      </c>
      <c r="G22" s="156">
        <v>7900</v>
      </c>
      <c r="H22" s="156">
        <v>6902</v>
      </c>
      <c r="I22" s="156">
        <v>6500</v>
      </c>
      <c r="J22" s="156">
        <v>7600</v>
      </c>
      <c r="K22" s="156">
        <v>12180</v>
      </c>
      <c r="L22" s="156">
        <v>17300</v>
      </c>
      <c r="M22" s="156">
        <v>7800</v>
      </c>
      <c r="N22" s="156">
        <v>7670</v>
      </c>
      <c r="O22" s="154">
        <f t="shared" si="0"/>
        <v>112802</v>
      </c>
    </row>
    <row r="23" spans="1:15" ht="15.75">
      <c r="A23" s="152" t="s">
        <v>204</v>
      </c>
      <c r="B23" s="155" t="s">
        <v>260</v>
      </c>
      <c r="C23" s="156">
        <v>236</v>
      </c>
      <c r="D23" s="156"/>
      <c r="E23" s="156">
        <v>440</v>
      </c>
      <c r="F23" s="156"/>
      <c r="G23" s="156"/>
      <c r="H23" s="156"/>
      <c r="I23" s="156"/>
      <c r="J23" s="156">
        <v>639</v>
      </c>
      <c r="K23" s="156">
        <v>9850</v>
      </c>
      <c r="L23" s="156">
        <v>2280</v>
      </c>
      <c r="M23" s="156">
        <v>767</v>
      </c>
      <c r="N23" s="156"/>
      <c r="O23" s="154">
        <f t="shared" si="0"/>
        <v>14212</v>
      </c>
    </row>
    <row r="24" spans="1:15" ht="15.75">
      <c r="A24" s="152" t="s">
        <v>205</v>
      </c>
      <c r="B24" s="155" t="s">
        <v>340</v>
      </c>
      <c r="C24" s="156">
        <v>500</v>
      </c>
      <c r="D24" s="156">
        <v>15000</v>
      </c>
      <c r="E24" s="156">
        <v>15000</v>
      </c>
      <c r="F24" s="156">
        <v>20000</v>
      </c>
      <c r="G24" s="156">
        <v>15900</v>
      </c>
      <c r="H24" s="156">
        <v>31686</v>
      </c>
      <c r="I24" s="156">
        <v>300</v>
      </c>
      <c r="J24" s="156">
        <v>600</v>
      </c>
      <c r="K24" s="156">
        <v>8700</v>
      </c>
      <c r="L24" s="156">
        <v>2500</v>
      </c>
      <c r="M24" s="156">
        <v>1728</v>
      </c>
      <c r="N24" s="156">
        <v>1200</v>
      </c>
      <c r="O24" s="154">
        <f t="shared" si="0"/>
        <v>113114</v>
      </c>
    </row>
    <row r="25" spans="1:15" ht="15.75">
      <c r="A25" s="152" t="s">
        <v>227</v>
      </c>
      <c r="B25" s="155" t="s">
        <v>341</v>
      </c>
      <c r="C25" s="156"/>
      <c r="D25" s="156"/>
      <c r="E25" s="156"/>
      <c r="F25" s="156">
        <v>112400</v>
      </c>
      <c r="G25" s="156">
        <v>186500</v>
      </c>
      <c r="H25" s="156">
        <v>3829</v>
      </c>
      <c r="I25" s="156"/>
      <c r="J25" s="156"/>
      <c r="K25" s="156">
        <v>61777</v>
      </c>
      <c r="L25" s="156">
        <v>143900</v>
      </c>
      <c r="M25" s="156">
        <v>176710</v>
      </c>
      <c r="N25" s="156"/>
      <c r="O25" s="154">
        <f t="shared" si="0"/>
        <v>685116</v>
      </c>
    </row>
    <row r="26" spans="1:15" ht="15.75">
      <c r="A26" s="152" t="s">
        <v>600</v>
      </c>
      <c r="B26" s="155" t="s">
        <v>342</v>
      </c>
      <c r="C26" s="156"/>
      <c r="D26" s="156"/>
      <c r="E26" s="156"/>
      <c r="F26" s="156">
        <v>20078</v>
      </c>
      <c r="G26" s="156">
        <v>12800</v>
      </c>
      <c r="H26" s="156">
        <v>26900</v>
      </c>
      <c r="I26" s="156">
        <v>37900</v>
      </c>
      <c r="J26" s="156">
        <v>15400</v>
      </c>
      <c r="K26" s="156">
        <v>31370</v>
      </c>
      <c r="L26" s="156">
        <v>10722</v>
      </c>
      <c r="M26" s="156">
        <v>18243</v>
      </c>
      <c r="N26" s="156">
        <v>21929</v>
      </c>
      <c r="O26" s="154">
        <f t="shared" si="0"/>
        <v>195342</v>
      </c>
    </row>
    <row r="27" spans="1:15" ht="15.75">
      <c r="A27" s="152" t="s">
        <v>601</v>
      </c>
      <c r="B27" s="155" t="s">
        <v>343</v>
      </c>
      <c r="C27" s="156"/>
      <c r="D27" s="156"/>
      <c r="E27" s="156"/>
      <c r="F27" s="156"/>
      <c r="G27" s="156"/>
      <c r="H27" s="156">
        <v>5600</v>
      </c>
      <c r="I27" s="156">
        <v>2500</v>
      </c>
      <c r="J27" s="156"/>
      <c r="K27" s="156">
        <v>771655</v>
      </c>
      <c r="L27" s="156">
        <v>6167</v>
      </c>
      <c r="M27" s="156">
        <v>2000</v>
      </c>
      <c r="N27" s="156"/>
      <c r="O27" s="154">
        <f t="shared" si="0"/>
        <v>787922</v>
      </c>
    </row>
    <row r="28" spans="1:15" ht="15.75">
      <c r="A28" s="152" t="s">
        <v>602</v>
      </c>
      <c r="B28" s="155" t="s">
        <v>344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>
        <v>6802</v>
      </c>
      <c r="M28" s="156"/>
      <c r="N28" s="156"/>
      <c r="O28" s="154">
        <f t="shared" si="0"/>
        <v>6802</v>
      </c>
    </row>
    <row r="29" spans="1:15" ht="15.75">
      <c r="A29" s="152" t="s">
        <v>603</v>
      </c>
      <c r="B29" s="155" t="s">
        <v>345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4">
        <f t="shared" si="0"/>
        <v>0</v>
      </c>
    </row>
    <row r="30" spans="1:15" ht="16.5" thickBot="1">
      <c r="A30" s="152" t="s">
        <v>604</v>
      </c>
      <c r="B30" s="155" t="s">
        <v>346</v>
      </c>
      <c r="C30" s="156"/>
      <c r="D30" s="156"/>
      <c r="E30" s="156">
        <v>350000</v>
      </c>
      <c r="F30" s="156">
        <v>90000</v>
      </c>
      <c r="G30" s="156">
        <v>1000</v>
      </c>
      <c r="H30" s="156">
        <v>2000</v>
      </c>
      <c r="I30" s="156">
        <v>1085</v>
      </c>
      <c r="J30" s="156">
        <v>88044</v>
      </c>
      <c r="K30" s="156">
        <v>674637</v>
      </c>
      <c r="L30" s="156">
        <v>50000</v>
      </c>
      <c r="M30" s="156">
        <v>1000</v>
      </c>
      <c r="N30" s="156">
        <v>88044</v>
      </c>
      <c r="O30" s="154">
        <f>SUM(C30:N30)</f>
        <v>1345810</v>
      </c>
    </row>
    <row r="31" spans="1:15" ht="17.25" thickBot="1" thickTop="1">
      <c r="A31" s="152" t="s">
        <v>605</v>
      </c>
      <c r="B31" s="148" t="s">
        <v>347</v>
      </c>
      <c r="C31" s="149">
        <f aca="true" t="shared" si="2" ref="C31:N31">SUM(C18:C30)</f>
        <v>518964</v>
      </c>
      <c r="D31" s="149">
        <f t="shared" si="2"/>
        <v>504022</v>
      </c>
      <c r="E31" s="149">
        <f t="shared" si="2"/>
        <v>806262</v>
      </c>
      <c r="F31" s="149">
        <f t="shared" si="2"/>
        <v>651510</v>
      </c>
      <c r="G31" s="149">
        <f t="shared" si="2"/>
        <v>617010</v>
      </c>
      <c r="H31" s="149">
        <f t="shared" si="2"/>
        <v>470349</v>
      </c>
      <c r="I31" s="149">
        <f t="shared" si="2"/>
        <v>425517</v>
      </c>
      <c r="J31" s="149">
        <f t="shared" si="2"/>
        <v>522858</v>
      </c>
      <c r="K31" s="446">
        <f t="shared" si="2"/>
        <v>2023482</v>
      </c>
      <c r="L31" s="149">
        <f t="shared" si="2"/>
        <v>757420</v>
      </c>
      <c r="M31" s="149">
        <f t="shared" si="2"/>
        <v>557206</v>
      </c>
      <c r="N31" s="149">
        <f t="shared" si="2"/>
        <v>446923</v>
      </c>
      <c r="O31" s="150">
        <f>SUM(C31:N31)</f>
        <v>8301523</v>
      </c>
    </row>
    <row r="32" ht="16.5" thickTop="1"/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&amp;C&amp;"Times New Roman CE,Félkövér"&amp;12&amp;P.oldal&amp;R&amp;"Times New Roman CE,Félkövér dőlt"&amp;12 &amp;"Times New Roman CE,Normál"&amp;10
&amp;"Times New Roman CE,Félkövér dőlt"Ezer forintban !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1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8.421875" style="0" customWidth="1"/>
    <col min="2" max="2" width="20.7109375" style="0" customWidth="1"/>
    <col min="3" max="3" width="34.8515625" style="0" customWidth="1"/>
    <col min="4" max="4" width="19.7109375" style="0" customWidth="1"/>
  </cols>
  <sheetData>
    <row r="1" spans="1:4" ht="12.75">
      <c r="A1" s="530" t="s">
        <v>582</v>
      </c>
      <c r="B1" s="530"/>
      <c r="C1" s="530"/>
      <c r="D1" s="530"/>
    </row>
    <row r="2" spans="1:4" ht="12.75">
      <c r="A2" s="531" t="s">
        <v>578</v>
      </c>
      <c r="B2" s="531"/>
      <c r="C2" s="531"/>
      <c r="D2" s="531"/>
    </row>
    <row r="3" spans="1:4" ht="12.75">
      <c r="A3" s="531" t="s">
        <v>583</v>
      </c>
      <c r="B3" s="531"/>
      <c r="C3" s="531"/>
      <c r="D3" s="531"/>
    </row>
    <row r="4" ht="12.75">
      <c r="D4" s="447" t="s">
        <v>596</v>
      </c>
    </row>
    <row r="5" spans="1:4" ht="12.75">
      <c r="A5" s="453" t="s">
        <v>584</v>
      </c>
      <c r="B5" s="453" t="s">
        <v>246</v>
      </c>
      <c r="C5" s="454" t="s">
        <v>585</v>
      </c>
      <c r="D5" s="454" t="s">
        <v>437</v>
      </c>
    </row>
    <row r="6" spans="1:4" ht="12.75">
      <c r="A6" s="455"/>
      <c r="B6" s="455"/>
      <c r="C6" s="455"/>
      <c r="D6" s="455"/>
    </row>
    <row r="7" spans="1:4" ht="12.75">
      <c r="A7" s="448" t="s">
        <v>5</v>
      </c>
      <c r="B7" s="448" t="s">
        <v>586</v>
      </c>
      <c r="C7" s="448" t="s">
        <v>598</v>
      </c>
      <c r="D7" s="451">
        <v>500</v>
      </c>
    </row>
    <row r="8" spans="1:4" ht="12.75">
      <c r="A8" s="449"/>
      <c r="B8" s="449"/>
      <c r="C8" s="449" t="s">
        <v>597</v>
      </c>
      <c r="D8" s="449"/>
    </row>
    <row r="9" spans="1:4" ht="12.75">
      <c r="A9" s="437" t="s">
        <v>9</v>
      </c>
      <c r="B9" s="437" t="s">
        <v>587</v>
      </c>
      <c r="C9" s="437"/>
      <c r="D9" s="452">
        <f>SUM(D10:D17)</f>
        <v>787422</v>
      </c>
    </row>
    <row r="10" spans="1:4" ht="12.75">
      <c r="A10" s="437" t="s">
        <v>74</v>
      </c>
      <c r="B10" s="448"/>
      <c r="C10" s="437" t="s">
        <v>588</v>
      </c>
      <c r="D10" s="290">
        <v>7100</v>
      </c>
    </row>
    <row r="11" spans="1:4" ht="12.75">
      <c r="A11" s="437"/>
      <c r="B11" s="450"/>
      <c r="C11" s="437" t="s">
        <v>599</v>
      </c>
      <c r="D11" s="290">
        <v>774552</v>
      </c>
    </row>
    <row r="12" spans="1:5" ht="12.75">
      <c r="A12" s="437"/>
      <c r="B12" s="450"/>
      <c r="C12" s="437" t="s">
        <v>589</v>
      </c>
      <c r="D12" s="290">
        <v>770</v>
      </c>
      <c r="E12" s="237"/>
    </row>
    <row r="13" spans="1:5" ht="12.75">
      <c r="A13" s="437" t="s">
        <v>77</v>
      </c>
      <c r="B13" s="450"/>
      <c r="C13" s="437" t="s">
        <v>590</v>
      </c>
      <c r="D13" s="437">
        <v>355</v>
      </c>
      <c r="E13" s="237"/>
    </row>
    <row r="14" spans="1:4" ht="12.75">
      <c r="A14" s="437" t="s">
        <v>79</v>
      </c>
      <c r="B14" s="450"/>
      <c r="C14" s="437" t="s">
        <v>591</v>
      </c>
      <c r="D14" s="437">
        <v>911</v>
      </c>
    </row>
    <row r="15" spans="1:4" ht="12.75">
      <c r="A15" s="437"/>
      <c r="B15" s="450"/>
      <c r="C15" s="437" t="s">
        <v>592</v>
      </c>
      <c r="D15" s="290">
        <v>2800</v>
      </c>
    </row>
    <row r="16" spans="1:4" ht="12.75">
      <c r="A16" s="437" t="s">
        <v>81</v>
      </c>
      <c r="B16" s="450"/>
      <c r="C16" s="437" t="s">
        <v>593</v>
      </c>
      <c r="D16" s="290">
        <v>187</v>
      </c>
    </row>
    <row r="17" spans="1:4" ht="12.75">
      <c r="A17" s="437" t="s">
        <v>83</v>
      </c>
      <c r="B17" s="449"/>
      <c r="C17" s="437" t="s">
        <v>594</v>
      </c>
      <c r="D17" s="437">
        <v>747</v>
      </c>
    </row>
    <row r="18" spans="1:4" ht="12.75">
      <c r="A18" s="437" t="s">
        <v>85</v>
      </c>
      <c r="B18" s="437" t="s">
        <v>595</v>
      </c>
      <c r="C18" s="437"/>
      <c r="D18" s="452">
        <f>SUM(D7+D9)</f>
        <v>787922</v>
      </c>
    </row>
    <row r="19" ht="12.75">
      <c r="D19" s="237"/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58"/>
  <sheetViews>
    <sheetView zoomScalePageLayoutView="0" workbookViewId="0" topLeftCell="A19">
      <selection activeCell="A3" sqref="A3:D3"/>
    </sheetView>
  </sheetViews>
  <sheetFormatPr defaultColWidth="8.00390625" defaultRowHeight="12.75"/>
  <cols>
    <col min="1" max="1" width="45.57421875" style="97" customWidth="1"/>
    <col min="2" max="4" width="11.00390625" style="97" customWidth="1"/>
    <col min="5" max="16384" width="8.00390625" style="97" customWidth="1"/>
  </cols>
  <sheetData>
    <row r="1" spans="1:6" ht="12.75">
      <c r="A1" s="463" t="s">
        <v>426</v>
      </c>
      <c r="B1" s="463"/>
      <c r="C1" s="463"/>
      <c r="D1" s="463"/>
      <c r="E1" s="127"/>
      <c r="F1" s="127"/>
    </row>
    <row r="2" spans="1:6" ht="12.75">
      <c r="A2" s="467" t="s">
        <v>578</v>
      </c>
      <c r="B2" s="467"/>
      <c r="C2" s="467"/>
      <c r="D2" s="467"/>
      <c r="E2" s="77"/>
      <c r="F2" s="77"/>
    </row>
    <row r="3" spans="1:6" ht="12.75">
      <c r="A3" s="467" t="s">
        <v>460</v>
      </c>
      <c r="B3" s="467"/>
      <c r="C3" s="467"/>
      <c r="D3" s="467"/>
      <c r="E3" s="77"/>
      <c r="F3" s="77"/>
    </row>
    <row r="4" spans="1:6" ht="13.5" thickBot="1">
      <c r="A4" s="464" t="s">
        <v>283</v>
      </c>
      <c r="B4" s="464"/>
      <c r="C4" s="464"/>
      <c r="D4" s="464"/>
      <c r="E4" s="128"/>
      <c r="F4" s="128"/>
    </row>
    <row r="5" spans="1:6" s="92" customFormat="1" ht="21.75" customHeight="1" thickBot="1" thickTop="1">
      <c r="A5" s="115"/>
      <c r="B5" s="116"/>
      <c r="C5" s="116"/>
      <c r="D5" s="117" t="s">
        <v>245</v>
      </c>
      <c r="E5" s="129"/>
      <c r="F5" s="129"/>
    </row>
    <row r="6" spans="1:4" s="93" customFormat="1" ht="15" thickBot="1">
      <c r="A6" s="118" t="s">
        <v>246</v>
      </c>
      <c r="B6" s="119" t="s">
        <v>247</v>
      </c>
      <c r="C6" s="119" t="s">
        <v>284</v>
      </c>
      <c r="D6" s="120" t="s">
        <v>461</v>
      </c>
    </row>
    <row r="7" spans="1:4" s="94" customFormat="1" ht="15" thickBot="1">
      <c r="A7" s="121" t="s">
        <v>248</v>
      </c>
      <c r="B7" s="122"/>
      <c r="C7" s="122"/>
      <c r="D7" s="123"/>
    </row>
    <row r="8" spans="1:4" s="95" customFormat="1" ht="43.5" customHeight="1">
      <c r="A8" s="100" t="s">
        <v>249</v>
      </c>
      <c r="B8" s="101">
        <f>'1.a.sz.mell működés mérleg'!B7-'1.szmelléklet bevétel'!D14</f>
        <v>569920</v>
      </c>
      <c r="C8" s="101">
        <v>450600</v>
      </c>
      <c r="D8" s="287">
        <v>452300</v>
      </c>
    </row>
    <row r="9" spans="1:4" s="95" customFormat="1" ht="38.25">
      <c r="A9" s="102" t="s">
        <v>250</v>
      </c>
      <c r="B9" s="103">
        <f>'1.a.sz.mell működés mérleg'!B12+'1.szmelléklet bevétel'!D14</f>
        <v>346600</v>
      </c>
      <c r="C9" s="103">
        <v>352300</v>
      </c>
      <c r="D9" s="288">
        <v>361400</v>
      </c>
    </row>
    <row r="10" spans="1:4" s="95" customFormat="1" ht="25.5">
      <c r="A10" s="102" t="s">
        <v>251</v>
      </c>
      <c r="B10" s="103">
        <f>'1.a.sz.mell működés mérleg'!B8+'1.a.sz.mell működés mérleg'!B10</f>
        <v>1927440</v>
      </c>
      <c r="C10" s="103">
        <v>1955560</v>
      </c>
      <c r="D10" s="288">
        <v>1945100</v>
      </c>
    </row>
    <row r="11" spans="1:4" s="95" customFormat="1" ht="15.75" customHeight="1">
      <c r="A11" s="102" t="s">
        <v>252</v>
      </c>
      <c r="B11" s="103">
        <f>'1.a.sz.mell működés mérleg'!B9</f>
        <v>1653776</v>
      </c>
      <c r="C11" s="103">
        <v>1928000</v>
      </c>
      <c r="D11" s="288">
        <v>2005000</v>
      </c>
    </row>
    <row r="12" spans="1:4" s="95" customFormat="1" ht="12.75">
      <c r="A12" s="102" t="s">
        <v>253</v>
      </c>
      <c r="B12" s="103"/>
      <c r="C12" s="103"/>
      <c r="D12" s="288"/>
    </row>
    <row r="13" spans="1:4" s="95" customFormat="1" ht="15.75" customHeight="1">
      <c r="A13" s="102" t="s">
        <v>567</v>
      </c>
      <c r="B13" s="103">
        <f>'1.a.sz.mell működés mérleg'!B13</f>
        <v>380000</v>
      </c>
      <c r="C13" s="103">
        <v>500000</v>
      </c>
      <c r="D13" s="288">
        <v>454300</v>
      </c>
    </row>
    <row r="14" spans="1:4" s="95" customFormat="1" ht="12.75">
      <c r="A14" s="102" t="s">
        <v>254</v>
      </c>
      <c r="B14" s="103">
        <v>0</v>
      </c>
      <c r="C14" s="103"/>
      <c r="D14" s="288"/>
    </row>
    <row r="15" spans="1:4" s="95" customFormat="1" ht="13.5" thickBot="1">
      <c r="A15" s="104" t="s">
        <v>255</v>
      </c>
      <c r="B15" s="105">
        <v>91274</v>
      </c>
      <c r="C15" s="105">
        <v>5400</v>
      </c>
      <c r="D15" s="106">
        <v>7600</v>
      </c>
    </row>
    <row r="16" spans="1:6" s="96" customFormat="1" ht="15.75" thickBot="1">
      <c r="A16" s="124" t="s">
        <v>256</v>
      </c>
      <c r="B16" s="113">
        <f>SUM(B8:B15)</f>
        <v>4969010</v>
      </c>
      <c r="C16" s="113">
        <f>SUM(C8:C15)</f>
        <v>5191860</v>
      </c>
      <c r="D16" s="114">
        <f>SUM(D8:D15)</f>
        <v>5225700</v>
      </c>
      <c r="F16" s="95"/>
    </row>
    <row r="17" spans="1:4" s="95" customFormat="1" ht="12.75">
      <c r="A17" s="100" t="s">
        <v>257</v>
      </c>
      <c r="B17" s="101">
        <f>'1sz melléklet kiadás'!D38</f>
        <v>2439709</v>
      </c>
      <c r="C17" s="101">
        <v>2418560</v>
      </c>
      <c r="D17" s="287">
        <v>2425600</v>
      </c>
    </row>
    <row r="18" spans="1:4" s="95" customFormat="1" ht="12.75">
      <c r="A18" s="102" t="s">
        <v>105</v>
      </c>
      <c r="B18" s="101">
        <f>'1sz melléklet kiadás'!D39</f>
        <v>767641</v>
      </c>
      <c r="C18" s="103">
        <v>748900</v>
      </c>
      <c r="D18" s="288">
        <v>732000</v>
      </c>
    </row>
    <row r="19" spans="1:4" s="95" customFormat="1" ht="25.5">
      <c r="A19" s="102" t="s">
        <v>258</v>
      </c>
      <c r="B19" s="101">
        <v>1658308</v>
      </c>
      <c r="C19" s="103">
        <v>1452300</v>
      </c>
      <c r="D19" s="288">
        <v>1472400</v>
      </c>
    </row>
    <row r="20" spans="1:4" s="95" customFormat="1" ht="12.75">
      <c r="A20" s="102" t="s">
        <v>259</v>
      </c>
      <c r="B20" s="103">
        <f>'1sz melléklet kiadás'!D41</f>
        <v>77896</v>
      </c>
      <c r="C20" s="103">
        <v>61300</v>
      </c>
      <c r="D20" s="288">
        <v>62000</v>
      </c>
    </row>
    <row r="21" spans="1:4" s="95" customFormat="1" ht="15.75" customHeight="1">
      <c r="A21" s="102" t="s">
        <v>260</v>
      </c>
      <c r="B21" s="103">
        <f>'1sz melléklet kiadás'!D43</f>
        <v>14212</v>
      </c>
      <c r="C21" s="103">
        <v>13000</v>
      </c>
      <c r="D21" s="288">
        <v>13500</v>
      </c>
    </row>
    <row r="22" spans="1:4" s="95" customFormat="1" ht="12.75">
      <c r="A22" s="102" t="s">
        <v>261</v>
      </c>
      <c r="B22" s="103">
        <f>'1sz melléklet kiadás'!D42</f>
        <v>112802</v>
      </c>
      <c r="C22" s="103">
        <v>87800</v>
      </c>
      <c r="D22" s="288">
        <v>90800</v>
      </c>
    </row>
    <row r="23" spans="1:4" s="95" customFormat="1" ht="14.25" customHeight="1">
      <c r="A23" s="102" t="s">
        <v>562</v>
      </c>
      <c r="B23" s="103">
        <v>460000</v>
      </c>
      <c r="C23" s="103">
        <v>355000</v>
      </c>
      <c r="D23" s="288">
        <v>373400</v>
      </c>
    </row>
    <row r="24" spans="1:4" s="95" customFormat="1" ht="14.25" customHeight="1">
      <c r="A24" s="102" t="s">
        <v>563</v>
      </c>
      <c r="B24" s="103">
        <v>25000</v>
      </c>
      <c r="C24" s="103">
        <v>35000</v>
      </c>
      <c r="D24" s="288">
        <v>34000</v>
      </c>
    </row>
    <row r="25" spans="1:4" s="95" customFormat="1" ht="13.5" thickBot="1">
      <c r="A25" s="104" t="s">
        <v>262</v>
      </c>
      <c r="B25" s="105">
        <v>12870</v>
      </c>
      <c r="C25" s="105">
        <v>20000</v>
      </c>
      <c r="D25" s="106">
        <v>22000</v>
      </c>
    </row>
    <row r="26" spans="1:4" s="95" customFormat="1" ht="15.75" customHeight="1" thickBot="1">
      <c r="A26" s="125" t="s">
        <v>263</v>
      </c>
      <c r="B26" s="107">
        <f>SUM(B17:B25)</f>
        <v>5568438</v>
      </c>
      <c r="C26" s="107">
        <f>SUM(C17:C25)</f>
        <v>5191860</v>
      </c>
      <c r="D26" s="108">
        <f>SUM(D17:D25)</f>
        <v>5225700</v>
      </c>
    </row>
    <row r="27" spans="1:4" s="95" customFormat="1" ht="15.75" customHeight="1">
      <c r="A27" s="126"/>
      <c r="B27" s="109"/>
      <c r="C27" s="109"/>
      <c r="D27" s="109"/>
    </row>
    <row r="28" spans="1:4" s="95" customFormat="1" ht="15.75" customHeight="1">
      <c r="A28" s="126"/>
      <c r="B28" s="109"/>
      <c r="C28" s="109"/>
      <c r="D28" s="109"/>
    </row>
    <row r="29" spans="1:4" s="95" customFormat="1" ht="15.75" customHeight="1">
      <c r="A29" s="126"/>
      <c r="B29" s="109"/>
      <c r="C29" s="109"/>
      <c r="D29" s="109"/>
    </row>
    <row r="30" spans="1:4" s="98" customFormat="1" ht="20.25" customHeight="1">
      <c r="A30" s="110"/>
      <c r="B30" s="110"/>
      <c r="C30" s="110"/>
      <c r="D30" s="117"/>
    </row>
    <row r="31" spans="1:4" s="98" customFormat="1" ht="20.25" customHeight="1" thickBot="1">
      <c r="A31" s="110"/>
      <c r="B31" s="110"/>
      <c r="C31" s="110"/>
      <c r="D31" s="117" t="s">
        <v>245</v>
      </c>
    </row>
    <row r="32" spans="1:4" ht="28.5" customHeight="1" thickBot="1">
      <c r="A32" s="118" t="s">
        <v>246</v>
      </c>
      <c r="B32" s="119" t="s">
        <v>247</v>
      </c>
      <c r="C32" s="119" t="s">
        <v>284</v>
      </c>
      <c r="D32" s="120" t="s">
        <v>461</v>
      </c>
    </row>
    <row r="33" spans="1:4" s="93" customFormat="1" ht="15" thickBot="1">
      <c r="A33" s="121" t="s">
        <v>264</v>
      </c>
      <c r="B33" s="122"/>
      <c r="C33" s="122"/>
      <c r="D33" s="123"/>
    </row>
    <row r="34" spans="1:4" s="94" customFormat="1" ht="25.5">
      <c r="A34" s="111" t="s">
        <v>265</v>
      </c>
      <c r="B34" s="112">
        <f>'1.b.sz.mell felhalm mérleg'!B7</f>
        <v>1008881</v>
      </c>
      <c r="C34" s="112">
        <v>354200</v>
      </c>
      <c r="D34" s="289">
        <v>301400</v>
      </c>
    </row>
    <row r="35" spans="1:4" s="95" customFormat="1" ht="12.75">
      <c r="A35" s="102" t="s">
        <v>266</v>
      </c>
      <c r="B35" s="103">
        <f>'1.b.sz.mell felhalm mérleg'!B9</f>
        <v>0</v>
      </c>
      <c r="C35" s="103"/>
      <c r="D35" s="288"/>
    </row>
    <row r="36" spans="1:4" s="95" customFormat="1" ht="12.75">
      <c r="A36" s="102" t="s">
        <v>100</v>
      </c>
      <c r="B36" s="103">
        <f>'1.b.sz.mell felhalm mérleg'!B10</f>
        <v>479636</v>
      </c>
      <c r="C36" s="103">
        <v>1210000</v>
      </c>
      <c r="D36" s="288">
        <v>1332900</v>
      </c>
    </row>
    <row r="37" spans="1:4" s="95" customFormat="1" ht="15" customHeight="1">
      <c r="A37" s="102" t="s">
        <v>267</v>
      </c>
      <c r="B37" s="103">
        <f>'1.b.sz.mell felhalm mérleg'!B16</f>
        <v>6413</v>
      </c>
      <c r="C37" s="103"/>
      <c r="D37" s="288"/>
    </row>
    <row r="38" spans="1:4" s="95" customFormat="1" ht="27" customHeight="1">
      <c r="A38" s="102" t="s">
        <v>268</v>
      </c>
      <c r="B38" s="103">
        <f>'1.b.sz.mell felhalm mérleg'!B8</f>
        <v>160031</v>
      </c>
      <c r="C38" s="103">
        <v>600000</v>
      </c>
      <c r="D38" s="288">
        <v>24000</v>
      </c>
    </row>
    <row r="39" spans="1:4" s="95" customFormat="1" ht="12.75">
      <c r="A39" s="102" t="s">
        <v>269</v>
      </c>
      <c r="B39" s="103">
        <f>'1.b.sz.mell felhalm mérleg'!B15</f>
        <v>7000</v>
      </c>
      <c r="C39" s="103">
        <v>20000</v>
      </c>
      <c r="D39" s="288">
        <v>20000</v>
      </c>
    </row>
    <row r="40" spans="1:4" s="95" customFormat="1" ht="12.75">
      <c r="A40" s="102" t="s">
        <v>565</v>
      </c>
      <c r="B40" s="103">
        <v>568189</v>
      </c>
      <c r="C40" s="103"/>
      <c r="D40" s="288"/>
    </row>
    <row r="41" spans="1:4" s="95" customFormat="1" ht="12.75">
      <c r="A41" s="102" t="s">
        <v>566</v>
      </c>
      <c r="B41" s="103">
        <v>1000000</v>
      </c>
      <c r="C41" s="103"/>
      <c r="D41" s="288"/>
    </row>
    <row r="42" spans="1:4" s="95" customFormat="1" ht="15" customHeight="1">
      <c r="A42" s="102" t="s">
        <v>270</v>
      </c>
      <c r="B42" s="103">
        <f>'1.b.sz.mell felhalm mérleg'!B13</f>
        <v>16660</v>
      </c>
      <c r="C42" s="103">
        <v>17500</v>
      </c>
      <c r="D42" s="288">
        <v>18200</v>
      </c>
    </row>
    <row r="43" spans="1:4" s="95" customFormat="1" ht="15" customHeight="1">
      <c r="A43" s="323" t="s">
        <v>271</v>
      </c>
      <c r="B43" s="324">
        <f>'1.b.sz.mell felhalm mérleg'!B14</f>
        <v>38500</v>
      </c>
      <c r="C43" s="324">
        <v>40000</v>
      </c>
      <c r="D43" s="325">
        <v>41000</v>
      </c>
    </row>
    <row r="44" spans="1:4" s="95" customFormat="1" ht="15" customHeight="1" thickBot="1">
      <c r="A44" s="104" t="s">
        <v>430</v>
      </c>
      <c r="B44" s="105">
        <v>47203</v>
      </c>
      <c r="C44" s="105"/>
      <c r="D44" s="106"/>
    </row>
    <row r="45" spans="1:4" s="95" customFormat="1" ht="13.5" thickBot="1">
      <c r="A45" s="124" t="s">
        <v>272</v>
      </c>
      <c r="B45" s="113">
        <f>SUM(B34:B44)</f>
        <v>3332513</v>
      </c>
      <c r="C45" s="113">
        <f>SUM(C34:C44)</f>
        <v>2241700</v>
      </c>
      <c r="D45" s="113">
        <f>SUM(D34:D44)</f>
        <v>1737500</v>
      </c>
    </row>
    <row r="46" spans="1:4" s="95" customFormat="1" ht="21" customHeight="1">
      <c r="A46" s="100" t="s">
        <v>273</v>
      </c>
      <c r="B46" s="101">
        <f>'1.b.sz.mell felhalm mérleg'!D7</f>
        <v>685116</v>
      </c>
      <c r="C46" s="101">
        <v>1858400</v>
      </c>
      <c r="D46" s="287">
        <v>1318000</v>
      </c>
    </row>
    <row r="47" spans="1:4" s="95" customFormat="1" ht="15" customHeight="1">
      <c r="A47" s="102" t="s">
        <v>274</v>
      </c>
      <c r="B47" s="103">
        <f>'1.b.sz.mell felhalm mérleg'!D9</f>
        <v>195342</v>
      </c>
      <c r="C47" s="103">
        <v>212000</v>
      </c>
      <c r="D47" s="288">
        <v>218000</v>
      </c>
    </row>
    <row r="48" spans="1:4" s="95" customFormat="1" ht="12.75">
      <c r="A48" s="102" t="s">
        <v>275</v>
      </c>
      <c r="B48" s="103">
        <f>'1.b.sz.mell felhalm mérleg'!D10</f>
        <v>6802</v>
      </c>
      <c r="C48" s="103">
        <v>8000</v>
      </c>
      <c r="D48" s="288"/>
    </row>
    <row r="49" spans="1:4" s="95" customFormat="1" ht="12.75">
      <c r="A49" s="102" t="s">
        <v>276</v>
      </c>
      <c r="B49" s="103">
        <f>'1.b.sz.mell felhalm mérleg'!D8</f>
        <v>113114</v>
      </c>
      <c r="C49" s="103">
        <v>50000</v>
      </c>
      <c r="D49" s="288">
        <v>65000</v>
      </c>
    </row>
    <row r="50" spans="1:4" s="95" customFormat="1" ht="12.75">
      <c r="A50" s="102" t="s">
        <v>277</v>
      </c>
      <c r="B50" s="103"/>
      <c r="C50" s="103"/>
      <c r="D50" s="288"/>
    </row>
    <row r="51" spans="1:4" s="95" customFormat="1" ht="12.75">
      <c r="A51" s="102" t="s">
        <v>564</v>
      </c>
      <c r="B51" s="103">
        <f>'1.b.sz.mell felhalm mérleg'!D13-71849</f>
        <v>885810</v>
      </c>
      <c r="C51" s="103">
        <v>73100</v>
      </c>
      <c r="D51" s="288">
        <v>88100</v>
      </c>
    </row>
    <row r="52" spans="1:4" s="95" customFormat="1" ht="15" customHeight="1">
      <c r="A52" s="102" t="s">
        <v>568</v>
      </c>
      <c r="B52" s="103">
        <v>71849</v>
      </c>
      <c r="C52" s="103">
        <v>40200</v>
      </c>
      <c r="D52" s="288">
        <v>48400</v>
      </c>
    </row>
    <row r="53" spans="1:4" s="95" customFormat="1" ht="15" customHeight="1">
      <c r="A53" s="102" t="s">
        <v>278</v>
      </c>
      <c r="B53" s="103"/>
      <c r="C53" s="276"/>
      <c r="D53" s="277"/>
    </row>
    <row r="54" spans="1:4" s="95" customFormat="1" ht="13.5" thickBot="1">
      <c r="A54" s="104" t="s">
        <v>262</v>
      </c>
      <c r="B54" s="105">
        <v>774552</v>
      </c>
      <c r="C54" s="105"/>
      <c r="D54" s="106"/>
    </row>
    <row r="55" spans="1:4" s="95" customFormat="1" ht="30" customHeight="1" thickBot="1">
      <c r="A55" s="124" t="s">
        <v>279</v>
      </c>
      <c r="B55" s="113">
        <f>SUM(B46:B54)</f>
        <v>2732585</v>
      </c>
      <c r="C55" s="113">
        <f>SUM(C46:C54)</f>
        <v>2241700</v>
      </c>
      <c r="D55" s="114">
        <f>SUM(D46:D54)</f>
        <v>1737500</v>
      </c>
    </row>
    <row r="56" spans="1:4" s="94" customFormat="1" ht="15" customHeight="1" thickBot="1">
      <c r="A56" s="124" t="s">
        <v>280</v>
      </c>
      <c r="B56" s="113">
        <f>B16+B45</f>
        <v>8301523</v>
      </c>
      <c r="C56" s="113">
        <f>C16+C45</f>
        <v>7433560</v>
      </c>
      <c r="D56" s="114">
        <f>D16+D45</f>
        <v>6963200</v>
      </c>
    </row>
    <row r="57" spans="1:4" s="99" customFormat="1" ht="15" customHeight="1" thickBot="1">
      <c r="A57" s="125" t="s">
        <v>281</v>
      </c>
      <c r="B57" s="107">
        <f>B26+B55</f>
        <v>8301023</v>
      </c>
      <c r="C57" s="107">
        <f>C26+C55</f>
        <v>7433560</v>
      </c>
      <c r="D57" s="108">
        <f>D26+D55</f>
        <v>6963200</v>
      </c>
    </row>
    <row r="58" spans="1:4" s="99" customFormat="1" ht="15" customHeight="1">
      <c r="A58" s="97"/>
      <c r="B58" s="97"/>
      <c r="C58" s="97"/>
      <c r="D58" s="97"/>
    </row>
  </sheetData>
  <sheetProtection/>
  <mergeCells count="4">
    <mergeCell ref="A1:D1"/>
    <mergeCell ref="A2:D2"/>
    <mergeCell ref="A3:D3"/>
    <mergeCell ref="A4:D4"/>
  </mergeCells>
  <printOptions horizontalCentered="1"/>
  <pageMargins left="0.7874015748031497" right="0.5905511811023623" top="0.7874015748031497" bottom="0.5905511811023623" header="0.7874015748031497" footer="0.7874015748031497"/>
  <pageSetup horizontalDpi="300" verticalDpi="300" orientation="portrait" paperSize="9" r:id="rId1"/>
  <headerFooter alignWithMargins="0">
    <oddHeader>&amp;C&amp;"Times New Roman CE,Normál"&amp;12
</oddHead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B53" sqref="B53"/>
    </sheetView>
  </sheetViews>
  <sheetFormatPr defaultColWidth="9.140625" defaultRowHeight="12.75"/>
  <cols>
    <col min="1" max="1" width="4.140625" style="0" customWidth="1"/>
    <col min="2" max="2" width="51.00390625" style="0" customWidth="1"/>
    <col min="3" max="3" width="11.28125" style="0" customWidth="1"/>
    <col min="4" max="4" width="11.140625" style="0" customWidth="1"/>
  </cols>
  <sheetData>
    <row r="1" spans="1:4" ht="12.75">
      <c r="A1" s="463" t="s">
        <v>230</v>
      </c>
      <c r="B1" s="463"/>
      <c r="C1" s="463"/>
      <c r="D1" s="463"/>
    </row>
    <row r="2" spans="1:4" ht="13.5" thickBot="1">
      <c r="A2" s="464" t="s">
        <v>434</v>
      </c>
      <c r="B2" s="464"/>
      <c r="C2" s="464"/>
      <c r="D2" s="464"/>
    </row>
    <row r="3" spans="1:4" ht="12.75" customHeight="1" thickBot="1" thickTop="1">
      <c r="A3" s="76"/>
      <c r="B3" s="34"/>
      <c r="C3" s="34"/>
      <c r="D3" s="34"/>
    </row>
    <row r="4" spans="1:4" ht="27.75" customHeight="1" thickBot="1" thickTop="1">
      <c r="A4" s="295" t="s">
        <v>70</v>
      </c>
      <c r="B4" s="296" t="s">
        <v>1</v>
      </c>
      <c r="C4" s="297" t="s">
        <v>553</v>
      </c>
      <c r="D4" s="297" t="s">
        <v>435</v>
      </c>
    </row>
    <row r="5" spans="1:4" ht="12" customHeight="1" thickTop="1">
      <c r="A5" s="27"/>
      <c r="B5" s="473" t="s">
        <v>40</v>
      </c>
      <c r="C5" s="474"/>
      <c r="D5" s="474"/>
    </row>
    <row r="6" spans="1:5" ht="12" customHeight="1">
      <c r="A6" s="54" t="s">
        <v>5</v>
      </c>
      <c r="B6" s="55" t="s">
        <v>41</v>
      </c>
      <c r="C6" s="280">
        <f>C7+C8+C9+C10+C12+C13+C16+C11</f>
        <v>4039870</v>
      </c>
      <c r="D6" s="280">
        <f>D7+D8+D9+D10+D12+D13+D16+D11</f>
        <v>4139072</v>
      </c>
      <c r="E6" s="130"/>
    </row>
    <row r="7" spans="1:4" ht="12" customHeight="1">
      <c r="A7" s="468" t="s">
        <v>45</v>
      </c>
      <c r="B7" s="29" t="s">
        <v>239</v>
      </c>
      <c r="C7" s="63">
        <f>'2sz melléklet'!C115</f>
        <v>2150161</v>
      </c>
      <c r="D7" s="63">
        <f>'2sz melléklet'!D115</f>
        <v>2162909</v>
      </c>
    </row>
    <row r="8" spans="1:4" ht="12" customHeight="1">
      <c r="A8" s="469"/>
      <c r="B8" s="29" t="s">
        <v>43</v>
      </c>
      <c r="C8" s="63">
        <f>'2sz melléklet'!E115</f>
        <v>687198</v>
      </c>
      <c r="D8" s="63">
        <f>'2sz melléklet'!F115</f>
        <v>691141</v>
      </c>
    </row>
    <row r="9" spans="1:4" ht="12" customHeight="1">
      <c r="A9" s="469"/>
      <c r="B9" s="29" t="s">
        <v>44</v>
      </c>
      <c r="C9" s="63">
        <f>'2sz melléklet'!G115</f>
        <v>1037267</v>
      </c>
      <c r="D9" s="63">
        <f>'2sz melléklet'!H115</f>
        <v>1094032</v>
      </c>
    </row>
    <row r="10" spans="1:4" ht="12" customHeight="1">
      <c r="A10" s="469"/>
      <c r="B10" s="29" t="s">
        <v>456</v>
      </c>
      <c r="C10" s="63"/>
      <c r="D10" s="63"/>
    </row>
    <row r="11" spans="1:4" ht="12" customHeight="1">
      <c r="A11" s="469"/>
      <c r="B11" s="29" t="s">
        <v>454</v>
      </c>
      <c r="C11" s="63">
        <v>31286</v>
      </c>
      <c r="D11" s="63">
        <v>31286</v>
      </c>
    </row>
    <row r="12" spans="1:4" ht="12" customHeight="1">
      <c r="A12" s="469"/>
      <c r="B12" s="29" t="s">
        <v>46</v>
      </c>
      <c r="C12" s="63">
        <f>'2sz melléklet'!C145</f>
        <v>14212</v>
      </c>
      <c r="D12" s="63">
        <f>'2sz melléklet'!D145</f>
        <v>14212</v>
      </c>
    </row>
    <row r="13" spans="1:4" ht="12" customHeight="1">
      <c r="A13" s="469"/>
      <c r="B13" s="29" t="s">
        <v>47</v>
      </c>
      <c r="C13" s="63">
        <f>C15+C14</f>
        <v>119746</v>
      </c>
      <c r="D13" s="63">
        <f>D15+D14</f>
        <v>145492</v>
      </c>
    </row>
    <row r="14" spans="1:4" ht="12" customHeight="1">
      <c r="A14" s="469"/>
      <c r="B14" s="29" t="s">
        <v>65</v>
      </c>
      <c r="C14" s="63">
        <f>'2sz melléklet'!G145</f>
        <v>112426</v>
      </c>
      <c r="D14" s="63">
        <f>'2sz melléklet'!H145</f>
        <v>134602</v>
      </c>
    </row>
    <row r="15" spans="1:4" ht="12" customHeight="1">
      <c r="A15" s="469"/>
      <c r="B15" s="29" t="s">
        <v>240</v>
      </c>
      <c r="C15" s="63">
        <f>'2sz melléklet'!C174</f>
        <v>7320</v>
      </c>
      <c r="D15" s="63">
        <f>'2sz melléklet'!D174</f>
        <v>10890</v>
      </c>
    </row>
    <row r="16" spans="1:4" ht="12" customHeight="1">
      <c r="A16" s="229"/>
      <c r="B16" s="29" t="s">
        <v>455</v>
      </c>
      <c r="C16" s="63"/>
      <c r="D16" s="63"/>
    </row>
    <row r="17" spans="1:4" ht="12" customHeight="1">
      <c r="A17" s="52" t="s">
        <v>9</v>
      </c>
      <c r="B17" s="53" t="s">
        <v>49</v>
      </c>
      <c r="C17" s="64">
        <f>C18+C19+C20+C21+C22+C23+C26+C29+C30+C31+C33+C32+C35+C34</f>
        <v>2897656</v>
      </c>
      <c r="D17" s="64">
        <f>D18+D19+D20+D21+D22+D23+D26+D29+D30+D31+D32+D35+D33+D34</f>
        <v>4162451</v>
      </c>
    </row>
    <row r="18" spans="1:4" ht="12" customHeight="1">
      <c r="A18" s="468"/>
      <c r="B18" s="29" t="s">
        <v>239</v>
      </c>
      <c r="C18" s="63">
        <v>276500</v>
      </c>
      <c r="D18" s="63">
        <f>'3sz melléklet polghiv'!D7</f>
        <v>276800</v>
      </c>
    </row>
    <row r="19" spans="1:4" ht="12" customHeight="1">
      <c r="A19" s="469"/>
      <c r="B19" s="29" t="s">
        <v>43</v>
      </c>
      <c r="C19" s="63">
        <v>76500</v>
      </c>
      <c r="D19" s="63">
        <f>'3sz melléklet polghiv'!D8</f>
        <v>76500</v>
      </c>
    </row>
    <row r="20" spans="1:4" ht="12" customHeight="1">
      <c r="A20" s="469"/>
      <c r="B20" s="29" t="s">
        <v>44</v>
      </c>
      <c r="C20" s="63">
        <v>652198</v>
      </c>
      <c r="D20" s="63">
        <f>'3sz melléklet polghiv'!D9</f>
        <v>661125</v>
      </c>
    </row>
    <row r="21" spans="1:4" ht="12" customHeight="1">
      <c r="A21" s="469"/>
      <c r="B21" s="29" t="s">
        <v>50</v>
      </c>
      <c r="C21" s="63">
        <v>78054</v>
      </c>
      <c r="D21" s="63">
        <f>'3sz melléklet polghiv'!D51</f>
        <v>77896</v>
      </c>
    </row>
    <row r="22" spans="1:4" ht="12" customHeight="1">
      <c r="A22" s="469"/>
      <c r="B22" s="29" t="s">
        <v>51</v>
      </c>
      <c r="C22" s="63">
        <v>112802</v>
      </c>
      <c r="D22" s="63">
        <f>'3sz melléklet polghiv'!D92</f>
        <v>112802</v>
      </c>
    </row>
    <row r="23" spans="1:4" ht="12" customHeight="1">
      <c r="A23" s="469"/>
      <c r="B23" s="29" t="s">
        <v>66</v>
      </c>
      <c r="C23" s="63">
        <v>81828</v>
      </c>
      <c r="D23" s="317">
        <v>81828</v>
      </c>
    </row>
    <row r="24" spans="1:4" ht="12" customHeight="1">
      <c r="A24" s="469"/>
      <c r="B24" s="26" t="s">
        <v>452</v>
      </c>
      <c r="C24" s="65">
        <v>12000</v>
      </c>
      <c r="D24" s="318">
        <v>12000</v>
      </c>
    </row>
    <row r="25" spans="1:4" ht="12" customHeight="1">
      <c r="A25" s="469"/>
      <c r="B25" s="26" t="s">
        <v>453</v>
      </c>
      <c r="C25" s="66"/>
      <c r="D25" s="66"/>
    </row>
    <row r="26" spans="1:4" ht="12" customHeight="1">
      <c r="A26" s="469"/>
      <c r="B26" s="29" t="s">
        <v>47</v>
      </c>
      <c r="C26" s="63">
        <f>C27+C28</f>
        <v>922032</v>
      </c>
      <c r="D26" s="63">
        <f>D27+D28</f>
        <v>734966</v>
      </c>
    </row>
    <row r="27" spans="1:4" ht="12" customHeight="1">
      <c r="A27" s="469"/>
      <c r="B27" s="29" t="s">
        <v>571</v>
      </c>
      <c r="C27" s="63">
        <v>737580</v>
      </c>
      <c r="D27" s="63">
        <v>550514</v>
      </c>
    </row>
    <row r="28" spans="1:4" ht="12" customHeight="1">
      <c r="A28" s="469"/>
      <c r="B28" s="29" t="s">
        <v>572</v>
      </c>
      <c r="C28" s="63">
        <v>184452</v>
      </c>
      <c r="D28" s="63">
        <v>184452</v>
      </c>
    </row>
    <row r="29" spans="1:4" ht="12" customHeight="1">
      <c r="A29" s="469"/>
      <c r="B29" s="30" t="s">
        <v>64</v>
      </c>
      <c r="C29" s="319">
        <v>500</v>
      </c>
      <c r="D29" s="317">
        <v>500</v>
      </c>
    </row>
    <row r="30" spans="1:4" ht="12" customHeight="1">
      <c r="A30" s="469"/>
      <c r="B30" s="30" t="s">
        <v>53</v>
      </c>
      <c r="C30" s="319">
        <v>18267</v>
      </c>
      <c r="D30" s="317">
        <v>787422</v>
      </c>
    </row>
    <row r="31" spans="1:4" ht="25.5" customHeight="1">
      <c r="A31" s="469"/>
      <c r="B31" s="74" t="s">
        <v>570</v>
      </c>
      <c r="C31" s="58">
        <v>6802</v>
      </c>
      <c r="D31" s="58">
        <v>6802</v>
      </c>
    </row>
    <row r="32" spans="1:4" ht="12" customHeight="1">
      <c r="A32" s="469"/>
      <c r="B32" s="30" t="s">
        <v>55</v>
      </c>
      <c r="C32" s="317">
        <v>582027</v>
      </c>
      <c r="D32" s="317"/>
    </row>
    <row r="33" spans="1:4" ht="12" customHeight="1">
      <c r="A33" s="469"/>
      <c r="B33" s="30" t="s">
        <v>555</v>
      </c>
      <c r="C33" s="317"/>
      <c r="D33" s="317">
        <v>460000</v>
      </c>
    </row>
    <row r="34" spans="1:4" ht="12" customHeight="1">
      <c r="A34" s="469"/>
      <c r="B34" s="30" t="s">
        <v>56</v>
      </c>
      <c r="C34" s="317">
        <v>90146</v>
      </c>
      <c r="D34" s="317"/>
    </row>
    <row r="35" spans="1:4" ht="12" customHeight="1">
      <c r="A35" s="472"/>
      <c r="B35" s="30" t="s">
        <v>569</v>
      </c>
      <c r="C35" s="317"/>
      <c r="D35" s="317">
        <v>885810</v>
      </c>
    </row>
    <row r="36" spans="1:4" ht="12" customHeight="1">
      <c r="A36" s="31"/>
      <c r="B36" s="32" t="s">
        <v>57</v>
      </c>
      <c r="C36" s="67">
        <f>C17+C6</f>
        <v>6937526</v>
      </c>
      <c r="D36" s="67">
        <f>D17+D6</f>
        <v>8301523</v>
      </c>
    </row>
    <row r="37" spans="1:4" ht="12" customHeight="1">
      <c r="A37" s="28"/>
      <c r="B37" s="29"/>
      <c r="C37" s="63"/>
      <c r="D37" s="63"/>
    </row>
    <row r="38" spans="1:4" ht="12" customHeight="1">
      <c r="A38" s="468"/>
      <c r="B38" s="29" t="s">
        <v>42</v>
      </c>
      <c r="C38" s="63">
        <f aca="true" t="shared" si="0" ref="C38:D41">C18+C7</f>
        <v>2426661</v>
      </c>
      <c r="D38" s="63">
        <f t="shared" si="0"/>
        <v>2439709</v>
      </c>
    </row>
    <row r="39" spans="1:4" ht="12" customHeight="1">
      <c r="A39" s="469"/>
      <c r="B39" s="29" t="s">
        <v>58</v>
      </c>
      <c r="C39" s="63">
        <f t="shared" si="0"/>
        <v>763698</v>
      </c>
      <c r="D39" s="63">
        <f t="shared" si="0"/>
        <v>767641</v>
      </c>
    </row>
    <row r="40" spans="1:4" ht="12" customHeight="1">
      <c r="A40" s="469"/>
      <c r="B40" s="29" t="s">
        <v>59</v>
      </c>
      <c r="C40" s="63">
        <f t="shared" si="0"/>
        <v>1689465</v>
      </c>
      <c r="D40" s="63">
        <f t="shared" si="0"/>
        <v>1755157</v>
      </c>
    </row>
    <row r="41" spans="1:4" ht="12" customHeight="1">
      <c r="A41" s="469"/>
      <c r="B41" s="29" t="s">
        <v>60</v>
      </c>
      <c r="C41" s="63">
        <f t="shared" si="0"/>
        <v>78054</v>
      </c>
      <c r="D41" s="63">
        <f t="shared" si="0"/>
        <v>77896</v>
      </c>
    </row>
    <row r="42" spans="1:4" ht="12" customHeight="1">
      <c r="A42" s="469"/>
      <c r="B42" s="29" t="s">
        <v>61</v>
      </c>
      <c r="C42" s="63">
        <f>C22</f>
        <v>112802</v>
      </c>
      <c r="D42" s="63">
        <f>D22</f>
        <v>112802</v>
      </c>
    </row>
    <row r="43" spans="1:4" ht="12" customHeight="1">
      <c r="A43" s="469"/>
      <c r="B43" s="29" t="s">
        <v>62</v>
      </c>
      <c r="C43" s="63">
        <f>C12</f>
        <v>14212</v>
      </c>
      <c r="D43" s="63">
        <f>D12</f>
        <v>14212</v>
      </c>
    </row>
    <row r="44" spans="1:4" ht="12" customHeight="1">
      <c r="A44" s="469"/>
      <c r="B44" s="29" t="s">
        <v>67</v>
      </c>
      <c r="C44" s="63">
        <f>C23+C11</f>
        <v>113114</v>
      </c>
      <c r="D44" s="63">
        <f>D23+D11</f>
        <v>113114</v>
      </c>
    </row>
    <row r="45" spans="1:4" ht="12" customHeight="1">
      <c r="A45" s="469"/>
      <c r="B45" s="26" t="s">
        <v>457</v>
      </c>
      <c r="C45" s="471">
        <v>12000</v>
      </c>
      <c r="D45" s="471">
        <v>12000</v>
      </c>
    </row>
    <row r="46" spans="1:4" ht="9.75" customHeight="1">
      <c r="A46" s="469"/>
      <c r="B46" s="26" t="s">
        <v>458</v>
      </c>
      <c r="C46" s="471"/>
      <c r="D46" s="471"/>
    </row>
    <row r="47" spans="1:4" ht="12" customHeight="1">
      <c r="A47" s="469"/>
      <c r="B47" s="29"/>
      <c r="C47" s="63"/>
      <c r="D47" s="63"/>
    </row>
    <row r="48" spans="1:4" ht="12" customHeight="1">
      <c r="A48" s="469"/>
      <c r="B48" s="29" t="s">
        <v>63</v>
      </c>
      <c r="C48" s="63">
        <f aca="true" t="shared" si="1" ref="C48:D50">C26+C13</f>
        <v>1041778</v>
      </c>
      <c r="D48" s="63">
        <f t="shared" si="1"/>
        <v>880458</v>
      </c>
    </row>
    <row r="49" spans="1:4" ht="12" customHeight="1">
      <c r="A49" s="469"/>
      <c r="B49" s="29" t="s">
        <v>573</v>
      </c>
      <c r="C49" s="63">
        <f t="shared" si="1"/>
        <v>850006</v>
      </c>
      <c r="D49" s="63">
        <f t="shared" si="1"/>
        <v>685116</v>
      </c>
    </row>
    <row r="50" spans="1:4" ht="12" customHeight="1">
      <c r="A50" s="469"/>
      <c r="B50" s="29" t="s">
        <v>574</v>
      </c>
      <c r="C50" s="63">
        <f t="shared" si="1"/>
        <v>191772</v>
      </c>
      <c r="D50" s="63">
        <f t="shared" si="1"/>
        <v>195342</v>
      </c>
    </row>
    <row r="51" spans="1:4" ht="12" customHeight="1">
      <c r="A51" s="469"/>
      <c r="B51" s="29" t="s">
        <v>52</v>
      </c>
      <c r="C51" s="63">
        <f aca="true" t="shared" si="2" ref="C51:D53">C29</f>
        <v>500</v>
      </c>
      <c r="D51" s="63">
        <f t="shared" si="2"/>
        <v>500</v>
      </c>
    </row>
    <row r="52" spans="1:4" ht="12" customHeight="1">
      <c r="A52" s="469"/>
      <c r="B52" s="29" t="s">
        <v>68</v>
      </c>
      <c r="C52" s="63">
        <f t="shared" si="2"/>
        <v>18267</v>
      </c>
      <c r="D52" s="63">
        <f t="shared" si="2"/>
        <v>787422</v>
      </c>
    </row>
    <row r="53" spans="1:4" ht="12" customHeight="1">
      <c r="A53" s="469"/>
      <c r="B53" s="29" t="s">
        <v>54</v>
      </c>
      <c r="C53" s="63">
        <f t="shared" si="2"/>
        <v>6802</v>
      </c>
      <c r="D53" s="63">
        <f t="shared" si="2"/>
        <v>6802</v>
      </c>
    </row>
    <row r="54" spans="1:4" ht="12" customHeight="1">
      <c r="A54" s="469"/>
      <c r="B54" s="29" t="s">
        <v>241</v>
      </c>
      <c r="C54" s="63">
        <f>C32</f>
        <v>582027</v>
      </c>
      <c r="D54" s="63">
        <f>D32</f>
        <v>0</v>
      </c>
    </row>
    <row r="55" spans="1:4" ht="12" customHeight="1">
      <c r="A55" s="469"/>
      <c r="B55" s="29" t="s">
        <v>560</v>
      </c>
      <c r="C55" s="63">
        <f>C35</f>
        <v>0</v>
      </c>
      <c r="D55" s="63">
        <f>D33</f>
        <v>460000</v>
      </c>
    </row>
    <row r="56" spans="1:4" ht="12" customHeight="1" thickBot="1">
      <c r="A56" s="470"/>
      <c r="B56" s="29" t="s">
        <v>48</v>
      </c>
      <c r="C56" s="63">
        <f>C34</f>
        <v>90146</v>
      </c>
      <c r="D56" s="63">
        <f>D34</f>
        <v>0</v>
      </c>
    </row>
    <row r="57" spans="2:4" ht="13.5" thickTop="1">
      <c r="B57" s="374" t="s">
        <v>561</v>
      </c>
      <c r="C57" s="437"/>
      <c r="D57" s="290">
        <f>D35</f>
        <v>885810</v>
      </c>
    </row>
    <row r="58" spans="3:4" ht="12.75">
      <c r="C58" s="237"/>
      <c r="D58" s="237"/>
    </row>
    <row r="59" spans="3:4" ht="12.75">
      <c r="C59" s="237"/>
      <c r="D59" s="237"/>
    </row>
  </sheetData>
  <sheetProtection/>
  <mergeCells count="8">
    <mergeCell ref="A38:A56"/>
    <mergeCell ref="C45:C46"/>
    <mergeCell ref="D45:D46"/>
    <mergeCell ref="A1:D1"/>
    <mergeCell ref="A2:D2"/>
    <mergeCell ref="A7:A15"/>
    <mergeCell ref="A18:A35"/>
    <mergeCell ref="B5:D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9" sqref="F9:G9"/>
    </sheetView>
  </sheetViews>
  <sheetFormatPr defaultColWidth="8.00390625" defaultRowHeight="12.75"/>
  <cols>
    <col min="1" max="1" width="22.421875" style="201" customWidth="1"/>
    <col min="2" max="2" width="9.28125" style="173" customWidth="1"/>
    <col min="3" max="3" width="30.7109375" style="173" customWidth="1"/>
    <col min="4" max="4" width="9.28125" style="173" customWidth="1"/>
    <col min="5" max="5" width="24.421875" style="173" customWidth="1"/>
    <col min="6" max="8" width="11.00390625" style="173" customWidth="1"/>
    <col min="9" max="16384" width="8.00390625" style="173" customWidth="1"/>
  </cols>
  <sheetData>
    <row r="1" spans="1:6" ht="12.75">
      <c r="A1" s="463" t="s">
        <v>378</v>
      </c>
      <c r="B1" s="463"/>
      <c r="C1" s="463"/>
      <c r="D1" s="463"/>
      <c r="E1" s="127"/>
      <c r="F1" s="127"/>
    </row>
    <row r="2" spans="1:6" ht="12.75">
      <c r="A2" s="467" t="s">
        <v>579</v>
      </c>
      <c r="B2" s="467"/>
      <c r="C2" s="467"/>
      <c r="D2" s="467"/>
      <c r="E2" s="77"/>
      <c r="F2" s="77"/>
    </row>
    <row r="3" spans="1:4" ht="33.75" customHeight="1">
      <c r="A3" s="475" t="s">
        <v>459</v>
      </c>
      <c r="B3" s="475"/>
      <c r="C3" s="475"/>
      <c r="D3" s="475"/>
    </row>
    <row r="4" spans="1:8" ht="19.5" customHeight="1">
      <c r="A4" s="174"/>
      <c r="B4" s="175"/>
      <c r="C4" s="175"/>
      <c r="D4" s="175"/>
      <c r="E4" s="175"/>
      <c r="F4" s="175"/>
      <c r="G4" s="175"/>
      <c r="H4" s="175"/>
    </row>
    <row r="5" spans="1:8" ht="32.25" thickBot="1">
      <c r="A5" s="176" t="s">
        <v>2</v>
      </c>
      <c r="C5" s="177" t="s">
        <v>40</v>
      </c>
      <c r="D5" s="178" t="s">
        <v>363</v>
      </c>
      <c r="H5" s="179"/>
    </row>
    <row r="6" spans="1:5" ht="24" customHeight="1" thickBot="1">
      <c r="A6" s="298" t="s">
        <v>246</v>
      </c>
      <c r="B6" s="299" t="s">
        <v>533</v>
      </c>
      <c r="C6" s="298" t="s">
        <v>246</v>
      </c>
      <c r="D6" s="300" t="s">
        <v>533</v>
      </c>
      <c r="E6" s="182"/>
    </row>
    <row r="7" spans="1:5" s="182" customFormat="1" ht="24.75" customHeight="1">
      <c r="A7" s="183" t="s">
        <v>364</v>
      </c>
      <c r="B7" s="271">
        <f>'1.szmelléklet bevétel'!D9+'1.szmelléklet bevétel'!D10+'1.szmelléklet bevétel'!D14-'1.b.sz.mell felhalm mérleg'!B16</f>
        <v>579920</v>
      </c>
      <c r="C7" s="184" t="s">
        <v>116</v>
      </c>
      <c r="D7" s="269">
        <f>'1sz melléklet kiadás'!D38</f>
        <v>2439709</v>
      </c>
      <c r="E7" s="173"/>
    </row>
    <row r="8" spans="1:4" ht="24.75" customHeight="1">
      <c r="A8" s="185" t="s">
        <v>365</v>
      </c>
      <c r="B8" s="272">
        <f>'1.szmelléklet bevétel'!D13</f>
        <v>904790</v>
      </c>
      <c r="C8" s="187" t="s">
        <v>366</v>
      </c>
      <c r="D8" s="269">
        <f>'1sz melléklet kiadás'!D39</f>
        <v>767641</v>
      </c>
    </row>
    <row r="9" spans="1:4" ht="24.75" customHeight="1">
      <c r="A9" s="185" t="s">
        <v>367</v>
      </c>
      <c r="B9" s="272">
        <f>'1.szmelléklet bevétel'!D34+'1.szmelléklet bevétel'!D35+'1.szmelléklet bevétel'!D36+'1.szmelléklet bevétel'!D37</f>
        <v>1653776</v>
      </c>
      <c r="C9" s="187" t="s">
        <v>119</v>
      </c>
      <c r="D9" s="314">
        <v>1658308</v>
      </c>
    </row>
    <row r="10" spans="1:4" ht="24.75" customHeight="1">
      <c r="A10" s="185" t="s">
        <v>368</v>
      </c>
      <c r="B10" s="273">
        <v>1022650</v>
      </c>
      <c r="C10" s="187" t="s">
        <v>369</v>
      </c>
      <c r="D10" s="270">
        <f>'1sz melléklet kiadás'!D43</f>
        <v>14212</v>
      </c>
    </row>
    <row r="11" spans="1:5" ht="24.75" customHeight="1">
      <c r="A11" s="185" t="s">
        <v>370</v>
      </c>
      <c r="B11" s="272">
        <v>91274</v>
      </c>
      <c r="C11" s="187" t="s">
        <v>371</v>
      </c>
      <c r="D11" s="270">
        <f>'1sz melléklet kiadás'!D42</f>
        <v>112802</v>
      </c>
      <c r="E11" s="174"/>
    </row>
    <row r="12" spans="1:4" ht="24.75" customHeight="1">
      <c r="A12" s="189" t="s">
        <v>372</v>
      </c>
      <c r="B12" s="274">
        <f>'1.szmelléklet bevétel'!D12-'1.b.sz.mell felhalm mérleg'!B14</f>
        <v>336600</v>
      </c>
      <c r="C12" s="187" t="s">
        <v>148</v>
      </c>
      <c r="D12" s="270">
        <f>'1sz melléklet kiadás'!D41</f>
        <v>77896</v>
      </c>
    </row>
    <row r="13" spans="1:4" ht="24.75" customHeight="1">
      <c r="A13" s="189" t="s">
        <v>35</v>
      </c>
      <c r="B13" s="272">
        <v>380000</v>
      </c>
      <c r="C13" s="187" t="s">
        <v>373</v>
      </c>
      <c r="D13" s="314">
        <v>485000</v>
      </c>
    </row>
    <row r="14" spans="1:4" ht="24.75" customHeight="1">
      <c r="A14" s="189"/>
      <c r="B14" s="186"/>
      <c r="C14" s="187" t="s">
        <v>343</v>
      </c>
      <c r="D14" s="270">
        <f>'1sz melléklet kiadás'!D51</f>
        <v>500</v>
      </c>
    </row>
    <row r="15" spans="1:4" ht="24.75" customHeight="1">
      <c r="A15" s="189"/>
      <c r="B15" s="186"/>
      <c r="C15" s="190" t="s">
        <v>374</v>
      </c>
      <c r="D15" s="270">
        <v>12870</v>
      </c>
    </row>
    <row r="16" spans="1:4" ht="24.75" customHeight="1">
      <c r="A16" s="189"/>
      <c r="B16" s="186"/>
      <c r="C16" s="191"/>
      <c r="D16" s="188"/>
    </row>
    <row r="17" spans="1:4" ht="24.75" customHeight="1">
      <c r="A17" s="189"/>
      <c r="B17" s="186"/>
      <c r="C17" s="191"/>
      <c r="D17" s="188"/>
    </row>
    <row r="18" spans="1:4" ht="18" customHeight="1">
      <c r="A18" s="189"/>
      <c r="B18" s="186"/>
      <c r="C18" s="191"/>
      <c r="D18" s="188"/>
    </row>
    <row r="19" spans="1:4" ht="18" customHeight="1" thickBot="1">
      <c r="A19" s="192"/>
      <c r="B19" s="193"/>
      <c r="C19" s="191"/>
      <c r="D19" s="194"/>
    </row>
    <row r="20" spans="1:4" ht="18" customHeight="1" thickBot="1">
      <c r="A20" s="195" t="s">
        <v>375</v>
      </c>
      <c r="B20" s="180">
        <f>SUM(B7:B19)</f>
        <v>4969010</v>
      </c>
      <c r="C20" s="196" t="s">
        <v>375</v>
      </c>
      <c r="D20" s="181">
        <f>SUM(D7:D19)</f>
        <v>5568938</v>
      </c>
    </row>
    <row r="21" spans="1:4" ht="18" customHeight="1" thickBot="1">
      <c r="A21" s="197" t="s">
        <v>376</v>
      </c>
      <c r="B21" s="198">
        <f>IF(((D20-B20)&gt;0),D20-B20,"----")</f>
        <v>599928</v>
      </c>
      <c r="C21" s="199" t="s">
        <v>377</v>
      </c>
      <c r="D21" s="200" t="str">
        <f>IF(((B20-D20)&gt;0),B20-D20,"----")</f>
        <v>----</v>
      </c>
    </row>
    <row r="22" ht="18" customHeight="1"/>
  </sheetData>
  <sheetProtection/>
  <mergeCells count="3">
    <mergeCell ref="A3:D3"/>
    <mergeCell ref="A1:D1"/>
    <mergeCell ref="A2:D2"/>
  </mergeCells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0">
      <selection activeCell="A3" sqref="A3:D3"/>
    </sheetView>
  </sheetViews>
  <sheetFormatPr defaultColWidth="8.00390625" defaultRowHeight="12.75"/>
  <cols>
    <col min="1" max="1" width="22.421875" style="228" customWidth="1"/>
    <col min="2" max="2" width="9.28125" style="202" customWidth="1"/>
    <col min="3" max="3" width="30.7109375" style="202" customWidth="1"/>
    <col min="4" max="4" width="9.28125" style="202" customWidth="1"/>
    <col min="5" max="5" width="24.421875" style="202" customWidth="1"/>
    <col min="6" max="8" width="11.00390625" style="202" customWidth="1"/>
    <col min="9" max="16384" width="8.00390625" style="202" customWidth="1"/>
  </cols>
  <sheetData>
    <row r="1" spans="1:4" ht="12.75">
      <c r="A1" s="463" t="s">
        <v>395</v>
      </c>
      <c r="B1" s="463"/>
      <c r="C1" s="463"/>
      <c r="D1" s="463"/>
    </row>
    <row r="2" spans="1:4" ht="12.75">
      <c r="A2" s="467" t="s">
        <v>578</v>
      </c>
      <c r="B2" s="467"/>
      <c r="C2" s="467"/>
      <c r="D2" s="467"/>
    </row>
    <row r="3" spans="1:4" ht="33.75" customHeight="1">
      <c r="A3" s="476" t="s">
        <v>531</v>
      </c>
      <c r="B3" s="476"/>
      <c r="C3" s="476"/>
      <c r="D3" s="476"/>
    </row>
    <row r="4" spans="1:8" ht="19.5" customHeight="1">
      <c r="A4" s="203"/>
      <c r="B4" s="204"/>
      <c r="C4" s="204"/>
      <c r="D4" s="204"/>
      <c r="E4" s="204"/>
      <c r="F4" s="204"/>
      <c r="G4" s="204"/>
      <c r="H4" s="204"/>
    </row>
    <row r="5" spans="1:8" ht="32.25" thickBot="1">
      <c r="A5" s="205" t="s">
        <v>2</v>
      </c>
      <c r="C5" s="206" t="s">
        <v>40</v>
      </c>
      <c r="D5" s="207" t="s">
        <v>363</v>
      </c>
      <c r="H5" s="208"/>
    </row>
    <row r="6" spans="1:5" ht="24" customHeight="1" thickBot="1">
      <c r="A6" s="301" t="s">
        <v>246</v>
      </c>
      <c r="B6" s="302" t="s">
        <v>532</v>
      </c>
      <c r="C6" s="301" t="s">
        <v>246</v>
      </c>
      <c r="D6" s="303" t="s">
        <v>533</v>
      </c>
      <c r="E6" s="211"/>
    </row>
    <row r="7" spans="1:5" s="211" customFormat="1" ht="24.75" customHeight="1">
      <c r="A7" s="212" t="s">
        <v>379</v>
      </c>
      <c r="B7" s="264">
        <f>'1.szmelléklet bevétel'!D31</f>
        <v>1008881</v>
      </c>
      <c r="C7" s="213" t="s">
        <v>380</v>
      </c>
      <c r="D7" s="266">
        <f>'1sz melléklet kiadás'!D49</f>
        <v>685116</v>
      </c>
      <c r="E7" s="202"/>
    </row>
    <row r="8" spans="1:4" ht="24.75" customHeight="1">
      <c r="A8" s="214" t="s">
        <v>381</v>
      </c>
      <c r="B8" s="265">
        <f>'1.szmelléklet bevétel'!D22+'1.szmelléklet bevétel'!D21</f>
        <v>160031</v>
      </c>
      <c r="C8" s="215" t="s">
        <v>382</v>
      </c>
      <c r="D8" s="267">
        <f>'1sz melléklet kiadás'!D44</f>
        <v>113114</v>
      </c>
    </row>
    <row r="9" spans="1:4" ht="24.75" customHeight="1">
      <c r="A9" s="214" t="s">
        <v>383</v>
      </c>
      <c r="B9" s="265">
        <v>0</v>
      </c>
      <c r="C9" s="215" t="s">
        <v>384</v>
      </c>
      <c r="D9" s="268">
        <f>'1sz melléklet kiadás'!D50</f>
        <v>195342</v>
      </c>
    </row>
    <row r="10" spans="1:4" ht="24.75" customHeight="1">
      <c r="A10" s="214" t="s">
        <v>385</v>
      </c>
      <c r="B10" s="265">
        <f>'1.szmelléklet bevétel'!D39+'1.szmelléklet bevétel'!D40</f>
        <v>479636</v>
      </c>
      <c r="C10" s="215" t="s">
        <v>386</v>
      </c>
      <c r="D10" s="267">
        <f>'1sz melléklet kiadás'!D31</f>
        <v>6802</v>
      </c>
    </row>
    <row r="11" spans="1:5" ht="24.75" customHeight="1">
      <c r="A11" s="214" t="s">
        <v>370</v>
      </c>
      <c r="B11" s="265">
        <v>47203</v>
      </c>
      <c r="C11" s="215" t="s">
        <v>387</v>
      </c>
      <c r="D11" s="267">
        <v>774552</v>
      </c>
      <c r="E11" s="203"/>
    </row>
    <row r="12" spans="1:4" ht="24.75" customHeight="1">
      <c r="A12" s="214" t="s">
        <v>388</v>
      </c>
      <c r="B12" s="315">
        <v>0</v>
      </c>
      <c r="C12" s="217" t="s">
        <v>389</v>
      </c>
      <c r="D12" s="267"/>
    </row>
    <row r="13" spans="1:4" ht="24.75" customHeight="1">
      <c r="A13" s="218" t="s">
        <v>390</v>
      </c>
      <c r="B13" s="315">
        <v>16660</v>
      </c>
      <c r="C13" s="215" t="s">
        <v>391</v>
      </c>
      <c r="D13" s="316">
        <v>957659</v>
      </c>
    </row>
    <row r="14" spans="1:4" ht="24.75" customHeight="1">
      <c r="A14" s="218" t="s">
        <v>392</v>
      </c>
      <c r="B14" s="315">
        <v>38500</v>
      </c>
      <c r="C14" s="217"/>
      <c r="D14" s="267"/>
    </row>
    <row r="15" spans="1:4" ht="24.75" customHeight="1">
      <c r="A15" s="218" t="s">
        <v>393</v>
      </c>
      <c r="B15" s="315">
        <v>7000</v>
      </c>
      <c r="C15" s="217"/>
      <c r="D15" s="267"/>
    </row>
    <row r="16" spans="1:4" ht="24.75" customHeight="1">
      <c r="A16" s="218" t="s">
        <v>394</v>
      </c>
      <c r="B16" s="315">
        <v>6413</v>
      </c>
      <c r="C16" s="217"/>
      <c r="D16" s="267"/>
    </row>
    <row r="17" spans="1:4" ht="24.75" customHeight="1">
      <c r="A17" s="436" t="s">
        <v>558</v>
      </c>
      <c r="B17" s="265">
        <v>568189</v>
      </c>
      <c r="C17" s="217"/>
      <c r="D17" s="216"/>
    </row>
    <row r="18" spans="1:4" ht="18" customHeight="1">
      <c r="A18" s="436" t="s">
        <v>559</v>
      </c>
      <c r="B18" s="265">
        <v>1000000</v>
      </c>
      <c r="C18" s="217"/>
      <c r="D18" s="216"/>
    </row>
    <row r="19" spans="1:4" ht="18" customHeight="1" thickBot="1">
      <c r="A19" s="219"/>
      <c r="B19" s="220"/>
      <c r="C19" s="217"/>
      <c r="D19" s="221"/>
    </row>
    <row r="20" spans="1:4" ht="18" customHeight="1" thickBot="1">
      <c r="A20" s="222" t="s">
        <v>375</v>
      </c>
      <c r="B20" s="209">
        <f>SUM(B7:B19)</f>
        <v>3332513</v>
      </c>
      <c r="C20" s="223" t="s">
        <v>375</v>
      </c>
      <c r="D20" s="210">
        <f>SUM(D7:D19)</f>
        <v>2732585</v>
      </c>
    </row>
    <row r="21" spans="1:4" ht="18" customHeight="1" thickBot="1">
      <c r="A21" s="224" t="s">
        <v>376</v>
      </c>
      <c r="B21" s="225" t="str">
        <f>IF(((D20-B20)&gt;0),D20-B20,"----")</f>
        <v>----</v>
      </c>
      <c r="C21" s="226" t="s">
        <v>377</v>
      </c>
      <c r="D21" s="227">
        <f>IF(((B20-D20)&gt;0),B20-D20,"----")</f>
        <v>599928</v>
      </c>
    </row>
    <row r="22" ht="18" customHeight="1"/>
  </sheetData>
  <sheetProtection/>
  <mergeCells count="3">
    <mergeCell ref="A3:D3"/>
    <mergeCell ref="A1:D1"/>
    <mergeCell ref="A2:D2"/>
  </mergeCells>
  <printOptions horizontalCentered="1"/>
  <pageMargins left="0.98" right="0.56" top="0.72" bottom="0.52" header="0.43" footer="0.41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20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140625" style="0" customWidth="1"/>
    <col min="2" max="2" width="21.28125" style="0" customWidth="1"/>
    <col min="3" max="3" width="13.7109375" style="0" customWidth="1"/>
    <col min="4" max="4" width="12.8515625" style="0" customWidth="1"/>
    <col min="5" max="5" width="14.28125" style="0" customWidth="1"/>
    <col min="6" max="6" width="13.140625" style="0" customWidth="1"/>
    <col min="7" max="7" width="15.140625" style="0" customWidth="1"/>
    <col min="8" max="8" width="14.57421875" style="0" customWidth="1"/>
  </cols>
  <sheetData>
    <row r="1" spans="2:8" ht="12.75">
      <c r="B1" s="463" t="s">
        <v>231</v>
      </c>
      <c r="C1" s="463"/>
      <c r="D1" s="463"/>
      <c r="E1" s="463"/>
      <c r="F1" s="463"/>
      <c r="G1" s="463"/>
      <c r="H1" s="463"/>
    </row>
    <row r="2" spans="1:8" ht="12.75">
      <c r="A2" s="467" t="s">
        <v>578</v>
      </c>
      <c r="B2" s="467"/>
      <c r="C2" s="467"/>
      <c r="D2" s="467"/>
      <c r="E2" s="467"/>
      <c r="F2" s="467"/>
      <c r="G2" s="467"/>
      <c r="H2" s="467"/>
    </row>
    <row r="3" spans="2:8" ht="12.75">
      <c r="B3" s="467" t="s">
        <v>436</v>
      </c>
      <c r="C3" s="467"/>
      <c r="D3" s="467"/>
      <c r="E3" s="467"/>
      <c r="F3" s="467"/>
      <c r="G3" s="467"/>
      <c r="H3" s="467"/>
    </row>
    <row r="4" spans="2:8" ht="13.5" thickBot="1">
      <c r="B4" s="34" t="s">
        <v>232</v>
      </c>
      <c r="C4" s="34"/>
      <c r="D4" s="34"/>
      <c r="E4" s="34"/>
      <c r="F4" s="34"/>
      <c r="G4" s="34"/>
      <c r="H4" s="34"/>
    </row>
    <row r="5" spans="1:9" ht="33" customHeight="1" thickBot="1">
      <c r="A5" s="3"/>
      <c r="B5" s="35"/>
      <c r="C5" s="479" t="s">
        <v>4</v>
      </c>
      <c r="D5" s="480"/>
      <c r="E5" s="479" t="s">
        <v>69</v>
      </c>
      <c r="F5" s="480"/>
      <c r="G5" s="479" t="s">
        <v>427</v>
      </c>
      <c r="H5" s="481"/>
      <c r="I5" s="2"/>
    </row>
    <row r="6" spans="1:9" ht="42.75" customHeight="1" thickBot="1">
      <c r="A6" s="291" t="s">
        <v>70</v>
      </c>
      <c r="B6" s="304" t="s">
        <v>71</v>
      </c>
      <c r="C6" s="304" t="s">
        <v>554</v>
      </c>
      <c r="D6" s="304" t="s">
        <v>437</v>
      </c>
      <c r="E6" s="304" t="s">
        <v>554</v>
      </c>
      <c r="F6" s="304" t="s">
        <v>437</v>
      </c>
      <c r="G6" s="304" t="s">
        <v>554</v>
      </c>
      <c r="H6" s="304" t="s">
        <v>437</v>
      </c>
      <c r="I6" s="2"/>
    </row>
    <row r="7" spans="1:9" ht="19.5" customHeight="1" thickBot="1">
      <c r="A7" s="80" t="s">
        <v>5</v>
      </c>
      <c r="B7" s="1" t="s">
        <v>542</v>
      </c>
      <c r="C7" s="60">
        <v>37402</v>
      </c>
      <c r="D7" s="60">
        <v>37402</v>
      </c>
      <c r="E7" s="60"/>
      <c r="F7" s="60"/>
      <c r="G7" s="60"/>
      <c r="H7" s="60"/>
      <c r="I7" s="2"/>
    </row>
    <row r="8" spans="1:9" ht="15" customHeight="1" thickBot="1">
      <c r="A8" s="80" t="s">
        <v>9</v>
      </c>
      <c r="B8" s="1" t="s">
        <v>73</v>
      </c>
      <c r="C8" s="60">
        <v>102000</v>
      </c>
      <c r="D8" s="60">
        <v>102000</v>
      </c>
      <c r="E8" s="60">
        <v>40000</v>
      </c>
      <c r="F8" s="60">
        <v>40000</v>
      </c>
      <c r="G8" s="60">
        <v>44242</v>
      </c>
      <c r="H8" s="60">
        <v>44242</v>
      </c>
      <c r="I8" s="2"/>
    </row>
    <row r="9" spans="1:9" ht="15" customHeight="1" thickBot="1">
      <c r="A9" s="483" t="s">
        <v>74</v>
      </c>
      <c r="B9" s="25" t="s">
        <v>75</v>
      </c>
      <c r="C9" s="60">
        <v>3000</v>
      </c>
      <c r="D9" s="60">
        <v>3000</v>
      </c>
      <c r="E9" s="60"/>
      <c r="F9" s="60"/>
      <c r="G9" s="60">
        <v>8317</v>
      </c>
      <c r="H9" s="60">
        <v>8317</v>
      </c>
      <c r="I9" s="2"/>
    </row>
    <row r="10" spans="1:9" ht="15" customHeight="1" thickBot="1">
      <c r="A10" s="485"/>
      <c r="B10" s="239" t="s">
        <v>76</v>
      </c>
      <c r="C10" s="330">
        <v>3000</v>
      </c>
      <c r="D10" s="330">
        <v>3000</v>
      </c>
      <c r="E10" s="60"/>
      <c r="F10" s="60"/>
      <c r="G10" s="60"/>
      <c r="H10" s="60"/>
      <c r="I10" s="2"/>
    </row>
    <row r="11" spans="1:9" ht="15" customHeight="1" thickBot="1">
      <c r="A11" s="484"/>
      <c r="B11" s="240" t="s">
        <v>404</v>
      </c>
      <c r="C11" s="330">
        <v>100</v>
      </c>
      <c r="D11" s="330">
        <v>100</v>
      </c>
      <c r="E11" s="60"/>
      <c r="F11" s="60"/>
      <c r="G11" s="60"/>
      <c r="H11" s="60"/>
      <c r="I11" s="2"/>
    </row>
    <row r="12" spans="1:9" ht="15" customHeight="1" thickBot="1">
      <c r="A12" s="477" t="s">
        <v>77</v>
      </c>
      <c r="B12" s="25" t="s">
        <v>78</v>
      </c>
      <c r="C12" s="60">
        <v>600</v>
      </c>
      <c r="D12" s="60">
        <v>600</v>
      </c>
      <c r="E12" s="60"/>
      <c r="F12" s="60"/>
      <c r="G12" s="60"/>
      <c r="H12" s="60"/>
      <c r="I12" s="2"/>
    </row>
    <row r="13" spans="1:9" ht="15" customHeight="1" thickBot="1">
      <c r="A13" s="478"/>
      <c r="B13" s="333" t="s">
        <v>441</v>
      </c>
      <c r="C13" s="330"/>
      <c r="D13" s="330"/>
      <c r="E13" s="60"/>
      <c r="F13" s="60"/>
      <c r="G13" s="60">
        <v>22883</v>
      </c>
      <c r="H13" s="60">
        <v>22883</v>
      </c>
      <c r="I13" s="2"/>
    </row>
    <row r="14" spans="1:9" ht="15" customHeight="1" thickBot="1">
      <c r="A14" s="483" t="s">
        <v>79</v>
      </c>
      <c r="B14" s="8" t="s">
        <v>80</v>
      </c>
      <c r="C14" s="60">
        <v>21404</v>
      </c>
      <c r="D14" s="60">
        <v>21404</v>
      </c>
      <c r="E14" s="60"/>
      <c r="F14" s="60"/>
      <c r="G14" s="60"/>
      <c r="H14" s="60"/>
      <c r="I14" s="2"/>
    </row>
    <row r="15" spans="1:9" ht="15" customHeight="1" thickBot="1">
      <c r="A15" s="484"/>
      <c r="B15" s="238" t="s">
        <v>403</v>
      </c>
      <c r="C15" s="60"/>
      <c r="D15" s="60"/>
      <c r="E15" s="60"/>
      <c r="F15" s="60"/>
      <c r="G15" s="60"/>
      <c r="H15" s="60"/>
      <c r="I15" s="2"/>
    </row>
    <row r="16" spans="1:9" ht="15" customHeight="1" thickBot="1">
      <c r="A16" s="80" t="s">
        <v>81</v>
      </c>
      <c r="B16" s="1" t="s">
        <v>82</v>
      </c>
      <c r="C16" s="60">
        <v>32601</v>
      </c>
      <c r="D16" s="60">
        <v>32601</v>
      </c>
      <c r="E16" s="60"/>
      <c r="F16" s="60"/>
      <c r="G16" s="60">
        <v>102287</v>
      </c>
      <c r="H16" s="60">
        <v>102287</v>
      </c>
      <c r="I16" s="2"/>
    </row>
    <row r="17" spans="1:9" ht="15" customHeight="1" thickBot="1">
      <c r="A17" s="80" t="s">
        <v>83</v>
      </c>
      <c r="B17" s="1" t="s">
        <v>84</v>
      </c>
      <c r="C17" s="60">
        <v>46688</v>
      </c>
      <c r="D17" s="60">
        <v>46688</v>
      </c>
      <c r="E17" s="60"/>
      <c r="F17" s="60"/>
      <c r="G17" s="60">
        <v>14660</v>
      </c>
      <c r="H17" s="60">
        <v>14660</v>
      </c>
      <c r="I17" s="2"/>
    </row>
    <row r="18" spans="1:9" ht="15" customHeight="1" thickBot="1">
      <c r="A18" s="477" t="s">
        <v>85</v>
      </c>
      <c r="B18" s="25" t="s">
        <v>86</v>
      </c>
      <c r="C18" s="60">
        <v>6140</v>
      </c>
      <c r="D18" s="60">
        <v>6140</v>
      </c>
      <c r="E18" s="60"/>
      <c r="F18" s="60"/>
      <c r="G18" s="60">
        <v>3360</v>
      </c>
      <c r="H18" s="60">
        <v>10233</v>
      </c>
      <c r="I18" s="2"/>
    </row>
    <row r="19" spans="1:9" ht="15" customHeight="1" thickBot="1">
      <c r="A19" s="478"/>
      <c r="B19" s="1" t="s">
        <v>87</v>
      </c>
      <c r="C19" s="330">
        <v>6480</v>
      </c>
      <c r="D19" s="330">
        <v>6480</v>
      </c>
      <c r="E19" s="60"/>
      <c r="F19" s="60"/>
      <c r="G19" s="60">
        <v>7215</v>
      </c>
      <c r="H19" s="60">
        <v>7215</v>
      </c>
      <c r="I19" s="2"/>
    </row>
    <row r="20" spans="1:9" ht="15" customHeight="1" thickBot="1">
      <c r="A20" s="477" t="s">
        <v>88</v>
      </c>
      <c r="B20" s="25" t="s">
        <v>89</v>
      </c>
      <c r="C20" s="60">
        <v>1600</v>
      </c>
      <c r="D20" s="60">
        <v>1600</v>
      </c>
      <c r="E20" s="60"/>
      <c r="F20" s="60"/>
      <c r="G20" s="60">
        <v>9450</v>
      </c>
      <c r="H20" s="60">
        <v>9450</v>
      </c>
      <c r="I20" s="2"/>
    </row>
    <row r="21" spans="1:9" ht="15" customHeight="1" thickBot="1">
      <c r="A21" s="478"/>
      <c r="B21" s="1" t="s">
        <v>90</v>
      </c>
      <c r="C21" s="330"/>
      <c r="D21" s="330"/>
      <c r="E21" s="60"/>
      <c r="F21" s="60"/>
      <c r="G21" s="60">
        <v>200</v>
      </c>
      <c r="H21" s="60">
        <v>200</v>
      </c>
      <c r="I21" s="2"/>
    </row>
    <row r="22" spans="1:9" ht="15" customHeight="1" thickBot="1">
      <c r="A22" s="80" t="s">
        <v>91</v>
      </c>
      <c r="B22" s="1" t="s">
        <v>92</v>
      </c>
      <c r="C22" s="60">
        <v>950</v>
      </c>
      <c r="D22" s="60">
        <v>950</v>
      </c>
      <c r="E22" s="60"/>
      <c r="F22" s="60"/>
      <c r="G22" s="60"/>
      <c r="H22" s="60"/>
      <c r="I22" s="2"/>
    </row>
    <row r="23" spans="1:9" ht="15" customHeight="1" thickBot="1">
      <c r="A23" s="80" t="s">
        <v>93</v>
      </c>
      <c r="B23" s="1" t="s">
        <v>95</v>
      </c>
      <c r="C23" s="60">
        <v>29607</v>
      </c>
      <c r="D23" s="60">
        <v>29607</v>
      </c>
      <c r="E23" s="60"/>
      <c r="F23" s="60"/>
      <c r="G23" s="60">
        <v>2715</v>
      </c>
      <c r="H23" s="60">
        <v>2715</v>
      </c>
      <c r="I23" s="2"/>
    </row>
    <row r="24" spans="1:9" ht="15" customHeight="1" thickBot="1">
      <c r="A24" s="80" t="s">
        <v>94</v>
      </c>
      <c r="B24" s="1" t="s">
        <v>242</v>
      </c>
      <c r="C24" s="326"/>
      <c r="D24" s="326"/>
      <c r="E24" s="60"/>
      <c r="F24" s="60"/>
      <c r="G24" s="60">
        <v>3542</v>
      </c>
      <c r="H24" s="60">
        <v>3542</v>
      </c>
      <c r="I24" s="2"/>
    </row>
    <row r="25" spans="1:9" ht="15" customHeight="1" thickBot="1">
      <c r="A25" s="80" t="s">
        <v>97</v>
      </c>
      <c r="B25" s="1" t="s">
        <v>536</v>
      </c>
      <c r="C25" s="326">
        <v>3000</v>
      </c>
      <c r="D25" s="326">
        <v>3000</v>
      </c>
      <c r="E25" s="60"/>
      <c r="F25" s="60"/>
      <c r="G25" s="60"/>
      <c r="H25" s="60"/>
      <c r="I25" s="2"/>
    </row>
    <row r="26" spans="1:9" ht="15" customHeight="1" thickBot="1">
      <c r="A26" s="80"/>
      <c r="B26" s="36" t="s">
        <v>96</v>
      </c>
      <c r="C26" s="331">
        <f>SUM(C7:C25)</f>
        <v>294572</v>
      </c>
      <c r="D26" s="331">
        <f>SUM(D7:D25)</f>
        <v>294572</v>
      </c>
      <c r="E26" s="327">
        <f>SUM(E7:E24)</f>
        <v>40000</v>
      </c>
      <c r="F26" s="327">
        <f>SUM(F7:F24)</f>
        <v>40000</v>
      </c>
      <c r="G26" s="327">
        <f>SUM(G7:G24)</f>
        <v>218871</v>
      </c>
      <c r="H26" s="327">
        <f>SUM(H7:H24)</f>
        <v>225744</v>
      </c>
      <c r="I26" s="2"/>
    </row>
    <row r="27" spans="1:9" ht="15" customHeight="1" thickBot="1">
      <c r="A27" s="80" t="s">
        <v>197</v>
      </c>
      <c r="B27" s="1" t="s">
        <v>98</v>
      </c>
      <c r="C27" s="60">
        <v>90000</v>
      </c>
      <c r="D27" s="60">
        <v>90000</v>
      </c>
      <c r="E27" s="60">
        <v>0</v>
      </c>
      <c r="F27" s="60"/>
      <c r="G27" s="60">
        <v>1217374</v>
      </c>
      <c r="H27" s="60">
        <v>1217374</v>
      </c>
      <c r="I27" s="2"/>
    </row>
    <row r="28" spans="1:9" ht="15" customHeight="1" thickBot="1">
      <c r="A28" s="80"/>
      <c r="B28" s="36" t="s">
        <v>99</v>
      </c>
      <c r="C28" s="332">
        <f aca="true" t="shared" si="0" ref="C28:H28">C26+C27</f>
        <v>384572</v>
      </c>
      <c r="D28" s="332">
        <f t="shared" si="0"/>
        <v>384572</v>
      </c>
      <c r="E28" s="327">
        <f t="shared" si="0"/>
        <v>40000</v>
      </c>
      <c r="F28" s="327">
        <f>F26+F27</f>
        <v>40000</v>
      </c>
      <c r="G28" s="327">
        <f>G26+G27</f>
        <v>1436245</v>
      </c>
      <c r="H28" s="327">
        <f t="shared" si="0"/>
        <v>1443118</v>
      </c>
      <c r="I28" s="2"/>
    </row>
    <row r="29" spans="2:8" ht="12.75">
      <c r="B29" s="34"/>
      <c r="C29" s="34"/>
      <c r="D29" s="34"/>
      <c r="E29" s="34"/>
      <c r="F29" s="34"/>
      <c r="G29" s="34"/>
      <c r="H29" s="34"/>
    </row>
    <row r="30" spans="2:8" ht="13.5" thickBot="1">
      <c r="B30" s="34" t="s">
        <v>232</v>
      </c>
      <c r="C30" s="34"/>
      <c r="D30" s="34"/>
      <c r="E30" s="34"/>
      <c r="F30" s="34"/>
      <c r="G30" s="34"/>
      <c r="H30" s="34"/>
    </row>
    <row r="31" spans="1:8" ht="30" customHeight="1" thickBot="1">
      <c r="A31" s="3"/>
      <c r="B31" s="35"/>
      <c r="C31" s="479" t="s">
        <v>428</v>
      </c>
      <c r="D31" s="480"/>
      <c r="E31" s="479" t="s">
        <v>101</v>
      </c>
      <c r="F31" s="480"/>
      <c r="G31" s="479" t="s">
        <v>102</v>
      </c>
      <c r="H31" s="481"/>
    </row>
    <row r="32" spans="1:8" ht="32.25" thickBot="1">
      <c r="A32" s="291" t="s">
        <v>70</v>
      </c>
      <c r="B32" s="304" t="s">
        <v>71</v>
      </c>
      <c r="C32" s="304" t="s">
        <v>554</v>
      </c>
      <c r="D32" s="304" t="s">
        <v>437</v>
      </c>
      <c r="E32" s="304" t="s">
        <v>554</v>
      </c>
      <c r="F32" s="304" t="s">
        <v>437</v>
      </c>
      <c r="G32" s="304" t="s">
        <v>554</v>
      </c>
      <c r="H32" s="304" t="s">
        <v>437</v>
      </c>
    </row>
    <row r="33" spans="1:11" ht="26.25" thickBot="1">
      <c r="A33" s="80" t="s">
        <v>5</v>
      </c>
      <c r="B33" s="1" t="s">
        <v>72</v>
      </c>
      <c r="C33" s="60">
        <v>10700</v>
      </c>
      <c r="D33" s="60">
        <v>10700</v>
      </c>
      <c r="E33" s="60">
        <v>191088</v>
      </c>
      <c r="F33" s="60">
        <v>192186</v>
      </c>
      <c r="G33" s="60"/>
      <c r="H33" s="60">
        <v>7850</v>
      </c>
      <c r="J33" s="237"/>
      <c r="K33" s="237"/>
    </row>
    <row r="34" spans="1:11" ht="26.25" thickBot="1">
      <c r="A34" s="80" t="s">
        <v>9</v>
      </c>
      <c r="B34" s="1" t="s">
        <v>73</v>
      </c>
      <c r="C34" s="60">
        <v>35000</v>
      </c>
      <c r="D34" s="60">
        <v>35000</v>
      </c>
      <c r="E34" s="60">
        <v>369727</v>
      </c>
      <c r="F34" s="60">
        <v>374178</v>
      </c>
      <c r="G34" s="60">
        <v>27000</v>
      </c>
      <c r="H34" s="60">
        <v>30039</v>
      </c>
      <c r="J34" s="237"/>
      <c r="K34" s="237"/>
    </row>
    <row r="35" spans="1:11" ht="13.5" thickBot="1">
      <c r="A35" s="483" t="s">
        <v>74</v>
      </c>
      <c r="B35" s="25" t="s">
        <v>75</v>
      </c>
      <c r="C35" s="60">
        <v>5150</v>
      </c>
      <c r="D35" s="60">
        <v>5150</v>
      </c>
      <c r="E35" s="60">
        <v>275548</v>
      </c>
      <c r="F35" s="60">
        <v>277036</v>
      </c>
      <c r="G35" s="60">
        <v>1648</v>
      </c>
      <c r="H35" s="60">
        <v>2867</v>
      </c>
      <c r="J35" s="237"/>
      <c r="K35" s="237"/>
    </row>
    <row r="36" spans="1:11" ht="13.5" thickBot="1">
      <c r="A36" s="485"/>
      <c r="B36" s="239" t="s">
        <v>76</v>
      </c>
      <c r="C36" s="60"/>
      <c r="D36" s="60"/>
      <c r="E36" s="60">
        <v>48052</v>
      </c>
      <c r="F36" s="60">
        <v>48249</v>
      </c>
      <c r="G36" s="60"/>
      <c r="H36" s="60"/>
      <c r="J36" s="237"/>
      <c r="K36" s="237"/>
    </row>
    <row r="37" spans="1:11" ht="26.25" thickBot="1">
      <c r="A37" s="484"/>
      <c r="B37" s="240" t="s">
        <v>404</v>
      </c>
      <c r="C37" s="60"/>
      <c r="D37" s="60"/>
      <c r="E37" s="60">
        <v>47121</v>
      </c>
      <c r="F37" s="60">
        <v>47121</v>
      </c>
      <c r="G37" s="60"/>
      <c r="H37" s="60"/>
      <c r="J37" s="237"/>
      <c r="K37" s="237"/>
    </row>
    <row r="38" spans="1:11" ht="13.5" thickBot="1">
      <c r="A38" s="477" t="s">
        <v>77</v>
      </c>
      <c r="B38" s="25" t="s">
        <v>78</v>
      </c>
      <c r="C38" s="60"/>
      <c r="D38" s="60"/>
      <c r="E38" s="60">
        <v>198514</v>
      </c>
      <c r="F38" s="60">
        <v>199528</v>
      </c>
      <c r="G38" s="60">
        <v>260</v>
      </c>
      <c r="H38" s="60">
        <v>4540</v>
      </c>
      <c r="J38" s="237"/>
      <c r="K38" s="237"/>
    </row>
    <row r="39" spans="1:11" ht="26.25" thickBot="1">
      <c r="A39" s="478"/>
      <c r="B39" s="333" t="s">
        <v>440</v>
      </c>
      <c r="C39" s="60"/>
      <c r="D39" s="60"/>
      <c r="E39" s="60">
        <v>27417</v>
      </c>
      <c r="F39" s="60">
        <v>28907</v>
      </c>
      <c r="G39" s="60"/>
      <c r="H39" s="60">
        <v>4183</v>
      </c>
      <c r="J39" s="237"/>
      <c r="K39" s="237"/>
    </row>
    <row r="40" spans="1:11" ht="13.5" thickBot="1">
      <c r="A40" s="483" t="s">
        <v>79</v>
      </c>
      <c r="B40" s="8" t="s">
        <v>80</v>
      </c>
      <c r="C40" s="60"/>
      <c r="D40" s="60"/>
      <c r="E40" s="60">
        <v>211904</v>
      </c>
      <c r="F40" s="60">
        <v>212673</v>
      </c>
      <c r="G40" s="60"/>
      <c r="H40" s="60">
        <v>100</v>
      </c>
      <c r="J40" s="237"/>
      <c r="K40" s="237"/>
    </row>
    <row r="41" spans="1:11" ht="26.25" thickBot="1">
      <c r="A41" s="484"/>
      <c r="B41" s="238" t="s">
        <v>403</v>
      </c>
      <c r="C41" s="60"/>
      <c r="D41" s="60"/>
      <c r="E41" s="60">
        <v>11302</v>
      </c>
      <c r="F41" s="60">
        <v>11302</v>
      </c>
      <c r="G41" s="60"/>
      <c r="H41" s="60"/>
      <c r="J41" s="237"/>
      <c r="K41" s="237"/>
    </row>
    <row r="42" spans="1:11" ht="13.5" thickBot="1">
      <c r="A42" s="80" t="s">
        <v>81</v>
      </c>
      <c r="B42" s="1" t="s">
        <v>82</v>
      </c>
      <c r="C42" s="60"/>
      <c r="D42" s="60"/>
      <c r="E42" s="60">
        <v>111667</v>
      </c>
      <c r="F42" s="60">
        <v>112287</v>
      </c>
      <c r="G42" s="60">
        <v>3941</v>
      </c>
      <c r="H42" s="60">
        <v>4295</v>
      </c>
      <c r="J42" s="237"/>
      <c r="K42" s="237"/>
    </row>
    <row r="43" spans="1:11" ht="13.5" thickBot="1">
      <c r="A43" s="80" t="s">
        <v>83</v>
      </c>
      <c r="B43" s="1" t="s">
        <v>84</v>
      </c>
      <c r="C43" s="60"/>
      <c r="D43" s="60"/>
      <c r="E43" s="60">
        <v>94507</v>
      </c>
      <c r="F43" s="60">
        <v>98831</v>
      </c>
      <c r="G43" s="60"/>
      <c r="H43" s="60">
        <v>73</v>
      </c>
      <c r="J43" s="237"/>
      <c r="K43" s="237"/>
    </row>
    <row r="44" spans="1:11" ht="13.5" thickBot="1">
      <c r="A44" s="477" t="s">
        <v>85</v>
      </c>
      <c r="B44" s="25" t="s">
        <v>86</v>
      </c>
      <c r="C44" s="60"/>
      <c r="D44" s="60">
        <v>395</v>
      </c>
      <c r="E44" s="60">
        <v>32486</v>
      </c>
      <c r="F44" s="60">
        <v>34389</v>
      </c>
      <c r="G44" s="60"/>
      <c r="H44" s="60">
        <v>126</v>
      </c>
      <c r="J44" s="237"/>
      <c r="K44" s="237"/>
    </row>
    <row r="45" spans="1:11" ht="13.5" thickBot="1">
      <c r="A45" s="478"/>
      <c r="B45" s="1" t="s">
        <v>87</v>
      </c>
      <c r="C45" s="60"/>
      <c r="D45" s="60">
        <v>4180</v>
      </c>
      <c r="E45" s="60">
        <v>11684</v>
      </c>
      <c r="F45" s="60">
        <v>15817</v>
      </c>
      <c r="G45" s="60"/>
      <c r="H45" s="60"/>
      <c r="J45" s="237"/>
      <c r="K45" s="237"/>
    </row>
    <row r="46" spans="1:11" ht="13.5" thickBot="1">
      <c r="A46" s="477" t="s">
        <v>88</v>
      </c>
      <c r="B46" s="25" t="s">
        <v>89</v>
      </c>
      <c r="C46" s="60"/>
      <c r="D46" s="60"/>
      <c r="E46" s="60">
        <v>22808</v>
      </c>
      <c r="F46" s="60">
        <v>23186</v>
      </c>
      <c r="G46" s="60"/>
      <c r="H46" s="60">
        <v>703</v>
      </c>
      <c r="J46" s="237"/>
      <c r="K46" s="237"/>
    </row>
    <row r="47" spans="1:11" ht="13.5" thickBot="1">
      <c r="A47" s="478"/>
      <c r="B47" s="1" t="s">
        <v>90</v>
      </c>
      <c r="C47" s="60"/>
      <c r="D47" s="60"/>
      <c r="E47" s="60">
        <v>17521</v>
      </c>
      <c r="F47" s="60">
        <v>17521</v>
      </c>
      <c r="G47" s="60"/>
      <c r="H47" s="60">
        <v>52</v>
      </c>
      <c r="J47" s="237"/>
      <c r="K47" s="237"/>
    </row>
    <row r="48" spans="1:11" ht="13.5" thickBot="1">
      <c r="A48" s="80" t="s">
        <v>91</v>
      </c>
      <c r="B48" s="1" t="s">
        <v>92</v>
      </c>
      <c r="C48" s="60"/>
      <c r="D48" s="60"/>
      <c r="E48" s="60">
        <v>235084</v>
      </c>
      <c r="F48" s="60">
        <v>238331</v>
      </c>
      <c r="G48" s="60"/>
      <c r="H48" s="60">
        <v>62</v>
      </c>
      <c r="J48" s="237"/>
      <c r="K48" s="237"/>
    </row>
    <row r="49" spans="1:11" ht="13.5" thickBot="1">
      <c r="A49" s="80" t="s">
        <v>93</v>
      </c>
      <c r="B49" s="1" t="s">
        <v>95</v>
      </c>
      <c r="C49" s="60">
        <v>14575</v>
      </c>
      <c r="D49" s="60">
        <v>14575</v>
      </c>
      <c r="E49" s="60">
        <v>12481</v>
      </c>
      <c r="F49" s="60">
        <v>15310</v>
      </c>
      <c r="G49" s="60"/>
      <c r="H49" s="60">
        <v>2231</v>
      </c>
      <c r="J49" s="237"/>
      <c r="K49" s="237"/>
    </row>
    <row r="50" spans="1:11" ht="15.75" customHeight="1" thickBot="1">
      <c r="A50" s="80" t="s">
        <v>94</v>
      </c>
      <c r="B50" s="1" t="s">
        <v>242</v>
      </c>
      <c r="C50" s="60">
        <v>53712</v>
      </c>
      <c r="D50" s="60">
        <v>53712</v>
      </c>
      <c r="E50" s="60">
        <v>4816</v>
      </c>
      <c r="F50" s="60">
        <v>4816</v>
      </c>
      <c r="G50" s="60">
        <v>33899</v>
      </c>
      <c r="H50" s="60">
        <v>37926</v>
      </c>
      <c r="J50" s="237"/>
      <c r="K50" s="237"/>
    </row>
    <row r="51" spans="1:11" ht="15.75" customHeight="1" thickBot="1">
      <c r="A51" s="80" t="s">
        <v>97</v>
      </c>
      <c r="B51" s="1" t="s">
        <v>536</v>
      </c>
      <c r="C51" s="60"/>
      <c r="D51" s="60"/>
      <c r="E51" s="60">
        <v>47003</v>
      </c>
      <c r="F51" s="60">
        <v>47003</v>
      </c>
      <c r="G51" s="60">
        <v>12678</v>
      </c>
      <c r="H51" s="60">
        <v>12678</v>
      </c>
      <c r="J51" s="237"/>
      <c r="K51" s="237"/>
    </row>
    <row r="52" spans="1:11" ht="13.5" thickBot="1">
      <c r="A52" s="80"/>
      <c r="B52" s="36" t="s">
        <v>96</v>
      </c>
      <c r="C52" s="327">
        <f>SUM(C33:C50)</f>
        <v>119137</v>
      </c>
      <c r="D52" s="327">
        <f>SUM(D33:D50)</f>
        <v>123712</v>
      </c>
      <c r="E52" s="327">
        <f>SUM(E33:E51)</f>
        <v>1970730</v>
      </c>
      <c r="F52" s="327">
        <f>SUM(F33:F51)</f>
        <v>1998671</v>
      </c>
      <c r="G52" s="327">
        <f>SUM(G33:G51)</f>
        <v>79426</v>
      </c>
      <c r="H52" s="327">
        <f>SUM(H33:H51)</f>
        <v>107725</v>
      </c>
      <c r="J52" s="237"/>
      <c r="K52" s="237"/>
    </row>
    <row r="53" spans="1:11" s="34" customFormat="1" ht="13.5" thickBot="1">
      <c r="A53" s="80" t="s">
        <v>197</v>
      </c>
      <c r="B53" s="1" t="s">
        <v>98</v>
      </c>
      <c r="C53" s="60">
        <v>0</v>
      </c>
      <c r="D53" s="60">
        <v>0</v>
      </c>
      <c r="E53" s="60">
        <v>9760</v>
      </c>
      <c r="F53" s="60">
        <v>10522</v>
      </c>
      <c r="G53" s="60"/>
      <c r="H53" s="60">
        <v>30752</v>
      </c>
      <c r="K53" s="237"/>
    </row>
    <row r="54" spans="1:18" ht="13.5" thickBot="1">
      <c r="A54" s="80"/>
      <c r="B54" s="36" t="s">
        <v>99</v>
      </c>
      <c r="C54" s="327">
        <f aca="true" t="shared" si="1" ref="C54:H54">C52+C53</f>
        <v>119137</v>
      </c>
      <c r="D54" s="327">
        <f t="shared" si="1"/>
        <v>123712</v>
      </c>
      <c r="E54" s="327">
        <f t="shared" si="1"/>
        <v>1980490</v>
      </c>
      <c r="F54" s="327">
        <f t="shared" si="1"/>
        <v>2009193</v>
      </c>
      <c r="G54" s="327">
        <f t="shared" si="1"/>
        <v>79426</v>
      </c>
      <c r="H54" s="327">
        <f t="shared" si="1"/>
        <v>138477</v>
      </c>
      <c r="J54" s="237"/>
      <c r="K54" s="237"/>
      <c r="L54" s="237"/>
      <c r="M54" s="237"/>
      <c r="N54" s="237"/>
      <c r="O54" s="237"/>
      <c r="P54" s="237"/>
      <c r="Q54" s="237"/>
      <c r="R54" s="237"/>
    </row>
    <row r="55" spans="1:8" ht="15.75">
      <c r="A55" s="37"/>
      <c r="B55" s="38"/>
      <c r="C55" s="39"/>
      <c r="D55" s="39"/>
      <c r="E55" s="39"/>
      <c r="F55" s="39"/>
      <c r="G55" s="39"/>
      <c r="H55" s="39"/>
    </row>
    <row r="56" spans="1:8" ht="15.75">
      <c r="A56" s="37"/>
      <c r="B56" s="38"/>
      <c r="C56" s="39"/>
      <c r="D56" s="39"/>
      <c r="E56" s="39"/>
      <c r="F56" s="39"/>
      <c r="G56" s="39"/>
      <c r="H56" s="39"/>
    </row>
    <row r="57" spans="1:8" ht="15.75">
      <c r="A57" s="37"/>
      <c r="B57" s="38"/>
      <c r="C57" s="39"/>
      <c r="D57" s="39"/>
      <c r="E57" s="39"/>
      <c r="F57" s="39"/>
      <c r="G57" s="39"/>
      <c r="H57" s="39"/>
    </row>
    <row r="58" spans="1:8" ht="15.75">
      <c r="A58" s="37"/>
      <c r="B58" s="38"/>
      <c r="C58" s="39"/>
      <c r="D58" s="39"/>
      <c r="E58" s="39"/>
      <c r="F58" s="39"/>
      <c r="G58" s="39"/>
      <c r="H58" s="39"/>
    </row>
    <row r="59" spans="2:8" ht="12.75">
      <c r="B59" s="34"/>
      <c r="C59" s="34"/>
      <c r="D59" s="34"/>
      <c r="E59" s="34"/>
      <c r="F59" s="34"/>
      <c r="G59" s="34"/>
      <c r="H59" s="34"/>
    </row>
    <row r="60" spans="2:8" ht="13.5" thickBot="1">
      <c r="B60" s="34" t="s">
        <v>232</v>
      </c>
      <c r="C60" s="34"/>
      <c r="D60" s="34"/>
      <c r="E60" s="34"/>
      <c r="F60" s="34"/>
      <c r="G60" s="34"/>
      <c r="H60" s="34"/>
    </row>
    <row r="61" spans="1:8" ht="16.5" thickBot="1">
      <c r="A61" s="3"/>
      <c r="B61" s="35"/>
      <c r="C61" s="479" t="s">
        <v>103</v>
      </c>
      <c r="D61" s="481"/>
      <c r="E61" s="34"/>
      <c r="F61" s="34"/>
      <c r="G61" s="34"/>
      <c r="H61" s="34"/>
    </row>
    <row r="62" spans="1:8" ht="26.25" thickBot="1">
      <c r="A62" s="305" t="s">
        <v>70</v>
      </c>
      <c r="B62" s="304" t="s">
        <v>71</v>
      </c>
      <c r="C62" s="304" t="s">
        <v>554</v>
      </c>
      <c r="D62" s="304" t="s">
        <v>437</v>
      </c>
      <c r="E62" s="34"/>
      <c r="F62" s="34"/>
      <c r="G62" s="34"/>
      <c r="H62" s="34"/>
    </row>
    <row r="63" spans="1:8" ht="26.25" thickBot="1">
      <c r="A63" s="80" t="s">
        <v>5</v>
      </c>
      <c r="B63" s="1" t="s">
        <v>72</v>
      </c>
      <c r="C63" s="330">
        <f aca="true" t="shared" si="2" ref="C63:C80">C7+E7+G7+C33+E33+G33</f>
        <v>239190</v>
      </c>
      <c r="D63" s="330">
        <f aca="true" t="shared" si="3" ref="D63:D80">D7+F7+H7+D33+F33+H33</f>
        <v>248138</v>
      </c>
      <c r="E63" s="34"/>
      <c r="F63" s="34"/>
      <c r="G63" s="34"/>
      <c r="H63" s="34"/>
    </row>
    <row r="64" spans="1:8" ht="26.25" thickBot="1">
      <c r="A64" s="80" t="s">
        <v>9</v>
      </c>
      <c r="B64" s="1" t="s">
        <v>73</v>
      </c>
      <c r="C64" s="330">
        <f t="shared" si="2"/>
        <v>617969</v>
      </c>
      <c r="D64" s="330">
        <f t="shared" si="3"/>
        <v>625459</v>
      </c>
      <c r="E64" s="34"/>
      <c r="F64" s="34"/>
      <c r="G64" s="34"/>
      <c r="H64" s="34"/>
    </row>
    <row r="65" spans="1:8" ht="13.5" thickBot="1">
      <c r="A65" s="483" t="s">
        <v>74</v>
      </c>
      <c r="B65" s="25" t="s">
        <v>75</v>
      </c>
      <c r="C65" s="330">
        <f t="shared" si="2"/>
        <v>293663</v>
      </c>
      <c r="D65" s="330">
        <f t="shared" si="3"/>
        <v>296370</v>
      </c>
      <c r="E65" s="34"/>
      <c r="F65" s="34"/>
      <c r="G65" s="34"/>
      <c r="H65" s="34"/>
    </row>
    <row r="66" spans="1:8" ht="13.5" thickBot="1">
      <c r="A66" s="485"/>
      <c r="B66" s="239" t="s">
        <v>76</v>
      </c>
      <c r="C66" s="330">
        <f t="shared" si="2"/>
        <v>51052</v>
      </c>
      <c r="D66" s="330">
        <f t="shared" si="3"/>
        <v>51249</v>
      </c>
      <c r="E66" s="34"/>
      <c r="F66" s="34"/>
      <c r="G66" s="34"/>
      <c r="H66" s="34"/>
    </row>
    <row r="67" spans="1:8" ht="13.5" thickBot="1">
      <c r="A67" s="484"/>
      <c r="B67" s="240" t="s">
        <v>404</v>
      </c>
      <c r="C67" s="330">
        <f t="shared" si="2"/>
        <v>47221</v>
      </c>
      <c r="D67" s="330">
        <f t="shared" si="3"/>
        <v>47221</v>
      </c>
      <c r="E67" s="34"/>
      <c r="F67" s="34"/>
      <c r="G67" s="34"/>
      <c r="H67" s="34"/>
    </row>
    <row r="68" spans="1:8" ht="13.5" thickBot="1">
      <c r="A68" s="477" t="s">
        <v>77</v>
      </c>
      <c r="B68" s="25" t="s">
        <v>78</v>
      </c>
      <c r="C68" s="330">
        <f t="shared" si="2"/>
        <v>199374</v>
      </c>
      <c r="D68" s="330">
        <f t="shared" si="3"/>
        <v>204668</v>
      </c>
      <c r="E68" s="34"/>
      <c r="F68" s="34"/>
      <c r="G68" s="34"/>
      <c r="H68" s="34"/>
    </row>
    <row r="69" spans="1:8" ht="13.5" thickBot="1">
      <c r="A69" s="478"/>
      <c r="B69" s="333" t="s">
        <v>439</v>
      </c>
      <c r="C69" s="330">
        <f t="shared" si="2"/>
        <v>50300</v>
      </c>
      <c r="D69" s="330">
        <f t="shared" si="3"/>
        <v>55973</v>
      </c>
      <c r="E69" s="34"/>
      <c r="F69" s="34"/>
      <c r="G69" s="34"/>
      <c r="H69" s="34"/>
    </row>
    <row r="70" spans="1:8" ht="13.5" thickBot="1">
      <c r="A70" s="483" t="s">
        <v>79</v>
      </c>
      <c r="B70" s="8" t="s">
        <v>80</v>
      </c>
      <c r="C70" s="330">
        <f t="shared" si="2"/>
        <v>233308</v>
      </c>
      <c r="D70" s="330">
        <f t="shared" si="3"/>
        <v>234177</v>
      </c>
      <c r="E70" s="34"/>
      <c r="F70" s="34"/>
      <c r="G70" s="34"/>
      <c r="H70" s="34"/>
    </row>
    <row r="71" spans="1:8" ht="13.5" thickBot="1">
      <c r="A71" s="484"/>
      <c r="B71" s="238" t="s">
        <v>403</v>
      </c>
      <c r="C71" s="330">
        <f t="shared" si="2"/>
        <v>11302</v>
      </c>
      <c r="D71" s="330">
        <f t="shared" si="3"/>
        <v>11302</v>
      </c>
      <c r="E71" s="34"/>
      <c r="F71" s="34"/>
      <c r="G71" s="34"/>
      <c r="H71" s="34"/>
    </row>
    <row r="72" spans="1:8" ht="13.5" thickBot="1">
      <c r="A72" s="80" t="s">
        <v>81</v>
      </c>
      <c r="B72" s="1" t="s">
        <v>82</v>
      </c>
      <c r="C72" s="330">
        <f t="shared" si="2"/>
        <v>250496</v>
      </c>
      <c r="D72" s="330">
        <f t="shared" si="3"/>
        <v>251470</v>
      </c>
      <c r="E72" s="34"/>
      <c r="F72" s="34"/>
      <c r="G72" s="34"/>
      <c r="H72" s="34"/>
    </row>
    <row r="73" spans="1:8" ht="13.5" thickBot="1">
      <c r="A73" s="80" t="s">
        <v>83</v>
      </c>
      <c r="B73" s="1" t="s">
        <v>84</v>
      </c>
      <c r="C73" s="330">
        <f t="shared" si="2"/>
        <v>155855</v>
      </c>
      <c r="D73" s="330">
        <f t="shared" si="3"/>
        <v>160252</v>
      </c>
      <c r="E73" s="34"/>
      <c r="F73" s="34"/>
      <c r="G73" s="34"/>
      <c r="H73" s="34"/>
    </row>
    <row r="74" spans="1:8" ht="13.5" thickBot="1">
      <c r="A74" s="477" t="s">
        <v>85</v>
      </c>
      <c r="B74" s="25" t="s">
        <v>86</v>
      </c>
      <c r="C74" s="330">
        <f t="shared" si="2"/>
        <v>41986</v>
      </c>
      <c r="D74" s="330">
        <f t="shared" si="3"/>
        <v>51283</v>
      </c>
      <c r="E74" s="34"/>
      <c r="F74" s="34"/>
      <c r="G74" s="34"/>
      <c r="H74" s="34"/>
    </row>
    <row r="75" spans="1:8" ht="13.5" thickBot="1">
      <c r="A75" s="478"/>
      <c r="B75" s="1" t="s">
        <v>87</v>
      </c>
      <c r="C75" s="330">
        <f t="shared" si="2"/>
        <v>25379</v>
      </c>
      <c r="D75" s="330">
        <f t="shared" si="3"/>
        <v>33692</v>
      </c>
      <c r="E75" s="34"/>
      <c r="F75" s="34"/>
      <c r="G75" s="34"/>
      <c r="H75" s="34"/>
    </row>
    <row r="76" spans="1:8" ht="13.5" thickBot="1">
      <c r="A76" s="477" t="s">
        <v>88</v>
      </c>
      <c r="B76" s="25" t="s">
        <v>89</v>
      </c>
      <c r="C76" s="330">
        <f t="shared" si="2"/>
        <v>33858</v>
      </c>
      <c r="D76" s="330">
        <f t="shared" si="3"/>
        <v>34939</v>
      </c>
      <c r="E76" s="34"/>
      <c r="F76" s="34"/>
      <c r="G76" s="34"/>
      <c r="H76" s="34"/>
    </row>
    <row r="77" spans="1:8" ht="13.5" thickBot="1">
      <c r="A77" s="478"/>
      <c r="B77" s="1" t="s">
        <v>90</v>
      </c>
      <c r="C77" s="330">
        <f t="shared" si="2"/>
        <v>17721</v>
      </c>
      <c r="D77" s="330">
        <f t="shared" si="3"/>
        <v>17773</v>
      </c>
      <c r="E77" s="34"/>
      <c r="F77" s="34"/>
      <c r="G77" s="34"/>
      <c r="H77" s="34"/>
    </row>
    <row r="78" spans="1:8" ht="13.5" thickBot="1">
      <c r="A78" s="80" t="s">
        <v>91</v>
      </c>
      <c r="B78" s="1" t="s">
        <v>92</v>
      </c>
      <c r="C78" s="330">
        <f t="shared" si="2"/>
        <v>236034</v>
      </c>
      <c r="D78" s="330">
        <f t="shared" si="3"/>
        <v>239343</v>
      </c>
      <c r="E78" s="34"/>
      <c r="F78" s="34"/>
      <c r="G78" s="34"/>
      <c r="H78" s="34"/>
    </row>
    <row r="79" spans="1:8" ht="13.5" thickBot="1">
      <c r="A79" s="80" t="s">
        <v>93</v>
      </c>
      <c r="B79" s="1" t="s">
        <v>95</v>
      </c>
      <c r="C79" s="330">
        <f t="shared" si="2"/>
        <v>59378</v>
      </c>
      <c r="D79" s="330">
        <f t="shared" si="3"/>
        <v>64438</v>
      </c>
      <c r="E79" s="34"/>
      <c r="F79" s="34"/>
      <c r="G79" s="34"/>
      <c r="H79" s="34"/>
    </row>
    <row r="80" spans="1:8" ht="16.5" customHeight="1" thickBot="1">
      <c r="A80" s="80" t="s">
        <v>94</v>
      </c>
      <c r="B80" s="1" t="s">
        <v>242</v>
      </c>
      <c r="C80" s="330">
        <f t="shared" si="2"/>
        <v>95969</v>
      </c>
      <c r="D80" s="330">
        <f t="shared" si="3"/>
        <v>99996</v>
      </c>
      <c r="E80" s="34"/>
      <c r="F80" s="34"/>
      <c r="G80" s="34"/>
      <c r="H80" s="34"/>
    </row>
    <row r="81" spans="1:8" ht="16.5" customHeight="1" thickBot="1">
      <c r="A81" s="80" t="s">
        <v>537</v>
      </c>
      <c r="B81" s="1" t="s">
        <v>536</v>
      </c>
      <c r="C81" s="330">
        <v>62681</v>
      </c>
      <c r="D81" s="330">
        <f>D25+F25+H25+D51+F51+H51</f>
        <v>62681</v>
      </c>
      <c r="E81" s="34"/>
      <c r="F81" s="34"/>
      <c r="G81" s="34"/>
      <c r="H81" s="34"/>
    </row>
    <row r="82" spans="1:8" ht="13.5" thickBot="1">
      <c r="A82" s="80"/>
      <c r="B82" s="36" t="s">
        <v>96</v>
      </c>
      <c r="C82" s="331">
        <f>SUM(C63:C81)</f>
        <v>2722736</v>
      </c>
      <c r="D82" s="331">
        <f>SUM(D63:D81)</f>
        <v>2790424</v>
      </c>
      <c r="E82" s="34"/>
      <c r="F82" s="34"/>
      <c r="G82" s="34"/>
      <c r="H82" s="34"/>
    </row>
    <row r="83" spans="1:4" s="34" customFormat="1" ht="13.5" thickBot="1">
      <c r="A83" s="80" t="s">
        <v>97</v>
      </c>
      <c r="B83" s="1" t="s">
        <v>98</v>
      </c>
      <c r="C83" s="330">
        <f>C27+E27+G27+C53+E53+G53</f>
        <v>1317134</v>
      </c>
      <c r="D83" s="330">
        <f>D27+F27+H27+D53+F53+H53</f>
        <v>1348648</v>
      </c>
    </row>
    <row r="84" spans="1:8" ht="13.5" thickBot="1">
      <c r="A84" s="80"/>
      <c r="B84" s="36" t="s">
        <v>99</v>
      </c>
      <c r="C84" s="332">
        <f>C82+C83</f>
        <v>4039870</v>
      </c>
      <c r="D84" s="332">
        <f>D82+D83</f>
        <v>4139072</v>
      </c>
      <c r="E84" s="34"/>
      <c r="F84" s="34"/>
      <c r="G84" s="34"/>
      <c r="H84" s="34"/>
    </row>
    <row r="85" spans="2:8" ht="12.75">
      <c r="B85" s="34"/>
      <c r="C85" s="34"/>
      <c r="D85" s="34"/>
      <c r="E85" s="34"/>
      <c r="F85" s="34"/>
      <c r="G85" s="34"/>
      <c r="H85" s="34"/>
    </row>
    <row r="86" spans="2:8" ht="12.75">
      <c r="B86" s="34"/>
      <c r="C86" s="34"/>
      <c r="D86" s="34"/>
      <c r="E86" s="34"/>
      <c r="F86" s="34"/>
      <c r="G86" s="34"/>
      <c r="H86" s="34"/>
    </row>
    <row r="87" spans="2:8" ht="12.75">
      <c r="B87" s="34"/>
      <c r="C87" s="34"/>
      <c r="D87" s="34"/>
      <c r="E87" s="34"/>
      <c r="F87" s="34"/>
      <c r="G87" s="34"/>
      <c r="H87" s="34"/>
    </row>
    <row r="88" spans="2:8" ht="12.75">
      <c r="B88" s="34"/>
      <c r="C88" s="34"/>
      <c r="D88" s="34"/>
      <c r="E88" s="34"/>
      <c r="F88" s="34"/>
      <c r="G88" s="34"/>
      <c r="H88" s="34"/>
    </row>
    <row r="89" spans="2:8" ht="12.75">
      <c r="B89" s="34"/>
      <c r="C89" s="34"/>
      <c r="D89" s="34"/>
      <c r="E89" s="34"/>
      <c r="F89" s="34"/>
      <c r="G89" s="34"/>
      <c r="H89" s="34"/>
    </row>
    <row r="90" spans="2:8" ht="12.75">
      <c r="B90" s="34"/>
      <c r="C90" s="34"/>
      <c r="D90" s="34"/>
      <c r="E90" s="34"/>
      <c r="F90" s="34"/>
      <c r="G90" s="34"/>
      <c r="H90" s="34"/>
    </row>
    <row r="91" spans="2:8" ht="13.5" thickBot="1">
      <c r="B91" s="34" t="s">
        <v>40</v>
      </c>
      <c r="C91" s="34"/>
      <c r="D91" s="34"/>
      <c r="E91" s="34"/>
      <c r="F91" s="34"/>
      <c r="G91" s="34"/>
      <c r="H91" s="34"/>
    </row>
    <row r="92" spans="1:8" ht="16.5" thickBot="1">
      <c r="A92" s="3"/>
      <c r="B92" s="35"/>
      <c r="C92" s="479" t="s">
        <v>104</v>
      </c>
      <c r="D92" s="480"/>
      <c r="E92" s="479" t="s">
        <v>105</v>
      </c>
      <c r="F92" s="480"/>
      <c r="G92" s="479" t="s">
        <v>106</v>
      </c>
      <c r="H92" s="481"/>
    </row>
    <row r="93" spans="1:8" ht="26.25" thickBot="1">
      <c r="A93" s="305" t="s">
        <v>70</v>
      </c>
      <c r="B93" s="304" t="s">
        <v>71</v>
      </c>
      <c r="C93" s="304" t="s">
        <v>554</v>
      </c>
      <c r="D93" s="304" t="s">
        <v>437</v>
      </c>
      <c r="E93" s="304" t="s">
        <v>552</v>
      </c>
      <c r="F93" s="304" t="s">
        <v>437</v>
      </c>
      <c r="G93" s="304" t="s">
        <v>554</v>
      </c>
      <c r="H93" s="304" t="s">
        <v>437</v>
      </c>
    </row>
    <row r="94" spans="1:8" ht="26.25" thickBot="1">
      <c r="A94" s="80" t="s">
        <v>5</v>
      </c>
      <c r="B94" s="337" t="s">
        <v>72</v>
      </c>
      <c r="C94" s="60">
        <v>130200</v>
      </c>
      <c r="D94" s="60">
        <v>130200</v>
      </c>
      <c r="E94" s="60">
        <v>41500</v>
      </c>
      <c r="F94" s="60">
        <v>41500</v>
      </c>
      <c r="G94" s="60">
        <v>57298</v>
      </c>
      <c r="H94" s="60">
        <v>62316</v>
      </c>
    </row>
    <row r="95" spans="1:8" ht="26.25" thickBot="1">
      <c r="A95" s="80" t="s">
        <v>9</v>
      </c>
      <c r="B95" s="337" t="s">
        <v>73</v>
      </c>
      <c r="C95" s="60">
        <v>293845</v>
      </c>
      <c r="D95" s="60">
        <v>294201</v>
      </c>
      <c r="E95" s="60">
        <v>89541</v>
      </c>
      <c r="F95" s="60">
        <v>89655</v>
      </c>
      <c r="G95" s="60">
        <v>200583</v>
      </c>
      <c r="H95" s="60">
        <v>203802</v>
      </c>
    </row>
    <row r="96" spans="1:8" ht="13.5" thickBot="1">
      <c r="A96" s="483" t="s">
        <v>74</v>
      </c>
      <c r="B96" s="338" t="s">
        <v>75</v>
      </c>
      <c r="C96" s="60">
        <v>198546</v>
      </c>
      <c r="D96" s="60">
        <v>198093</v>
      </c>
      <c r="E96" s="60">
        <v>61386</v>
      </c>
      <c r="F96" s="60">
        <v>61246</v>
      </c>
      <c r="G96" s="60">
        <v>23751</v>
      </c>
      <c r="H96" s="60">
        <v>24970</v>
      </c>
    </row>
    <row r="97" spans="1:8" ht="13.5" thickBot="1">
      <c r="A97" s="485"/>
      <c r="B97" s="50" t="s">
        <v>76</v>
      </c>
      <c r="C97" s="60">
        <v>34583</v>
      </c>
      <c r="D97" s="60">
        <v>34583</v>
      </c>
      <c r="E97" s="60">
        <v>11055</v>
      </c>
      <c r="F97" s="60">
        <v>11055</v>
      </c>
      <c r="G97" s="60">
        <v>5174</v>
      </c>
      <c r="H97" s="60">
        <v>5174</v>
      </c>
    </row>
    <row r="98" spans="1:8" ht="13.5" thickBot="1">
      <c r="A98" s="484"/>
      <c r="B98" s="339" t="s">
        <v>404</v>
      </c>
      <c r="C98" s="60">
        <v>30989</v>
      </c>
      <c r="D98" s="60">
        <v>30989</v>
      </c>
      <c r="E98" s="60">
        <v>9737</v>
      </c>
      <c r="F98" s="60">
        <v>9737</v>
      </c>
      <c r="G98" s="60">
        <v>5735</v>
      </c>
      <c r="H98" s="60">
        <v>5735</v>
      </c>
    </row>
    <row r="99" spans="1:8" ht="13.5" thickBot="1">
      <c r="A99" s="477" t="s">
        <v>77</v>
      </c>
      <c r="B99" s="338" t="s">
        <v>78</v>
      </c>
      <c r="C99" s="60">
        <v>136446</v>
      </c>
      <c r="D99" s="60">
        <v>136446</v>
      </c>
      <c r="E99" s="60">
        <v>44325</v>
      </c>
      <c r="F99" s="60">
        <v>44325</v>
      </c>
      <c r="G99" s="60">
        <v>16191</v>
      </c>
      <c r="H99" s="60">
        <v>20471</v>
      </c>
    </row>
    <row r="100" spans="1:8" ht="13.5" thickBot="1">
      <c r="A100" s="478"/>
      <c r="B100" s="340" t="s">
        <v>442</v>
      </c>
      <c r="C100" s="60">
        <v>29895</v>
      </c>
      <c r="D100" s="60">
        <v>31029</v>
      </c>
      <c r="E100" s="60">
        <v>9871</v>
      </c>
      <c r="F100" s="60">
        <v>10212</v>
      </c>
      <c r="G100" s="60">
        <v>10534</v>
      </c>
      <c r="H100" s="60">
        <v>14732</v>
      </c>
    </row>
    <row r="101" spans="1:8" ht="13.5" thickBot="1">
      <c r="A101" s="483" t="s">
        <v>79</v>
      </c>
      <c r="B101" s="341" t="s">
        <v>80</v>
      </c>
      <c r="C101" s="60">
        <v>143897</v>
      </c>
      <c r="D101" s="60">
        <v>143897</v>
      </c>
      <c r="E101" s="60">
        <v>45292</v>
      </c>
      <c r="F101" s="60">
        <v>45292</v>
      </c>
      <c r="G101" s="60">
        <v>43650</v>
      </c>
      <c r="H101" s="60">
        <v>43920</v>
      </c>
    </row>
    <row r="102" spans="1:8" ht="13.5" thickBot="1">
      <c r="A102" s="484"/>
      <c r="B102" s="342" t="s">
        <v>403</v>
      </c>
      <c r="C102" s="60">
        <v>8189</v>
      </c>
      <c r="D102" s="60">
        <v>8189</v>
      </c>
      <c r="E102" s="60">
        <v>2578</v>
      </c>
      <c r="F102" s="60">
        <v>2578</v>
      </c>
      <c r="G102" s="60">
        <v>535</v>
      </c>
      <c r="H102" s="60">
        <v>535</v>
      </c>
    </row>
    <row r="103" spans="1:8" ht="13.5" thickBot="1">
      <c r="A103" s="80" t="s">
        <v>81</v>
      </c>
      <c r="B103" s="337" t="s">
        <v>82</v>
      </c>
      <c r="C103" s="60">
        <v>124142</v>
      </c>
      <c r="D103" s="60">
        <v>124142</v>
      </c>
      <c r="E103" s="60">
        <v>38364</v>
      </c>
      <c r="F103" s="60">
        <v>38364</v>
      </c>
      <c r="G103" s="60">
        <v>87640</v>
      </c>
      <c r="H103" s="60">
        <v>87994</v>
      </c>
    </row>
    <row r="104" spans="1:8" ht="13.5" thickBot="1">
      <c r="A104" s="80" t="s">
        <v>83</v>
      </c>
      <c r="B104" s="337" t="s">
        <v>84</v>
      </c>
      <c r="C104" s="60">
        <v>58070</v>
      </c>
      <c r="D104" s="60">
        <v>61346</v>
      </c>
      <c r="E104" s="60">
        <v>19160</v>
      </c>
      <c r="F104" s="60">
        <v>20208</v>
      </c>
      <c r="G104" s="60">
        <v>77160</v>
      </c>
      <c r="H104" s="60">
        <v>77233</v>
      </c>
    </row>
    <row r="105" spans="1:8" ht="13.5" thickBot="1">
      <c r="A105" s="477" t="s">
        <v>85</v>
      </c>
      <c r="B105" s="338" t="s">
        <v>86</v>
      </c>
      <c r="C105" s="60">
        <v>17282</v>
      </c>
      <c r="D105" s="60">
        <v>21311</v>
      </c>
      <c r="E105" s="60">
        <v>5455</v>
      </c>
      <c r="F105" s="60">
        <v>6614</v>
      </c>
      <c r="G105" s="60">
        <v>19249</v>
      </c>
      <c r="H105" s="60">
        <v>22194</v>
      </c>
    </row>
    <row r="106" spans="1:8" ht="13.5" thickBot="1">
      <c r="A106" s="478"/>
      <c r="B106" s="337" t="s">
        <v>87</v>
      </c>
      <c r="C106" s="60">
        <v>12159</v>
      </c>
      <c r="D106" s="60">
        <v>12159</v>
      </c>
      <c r="E106" s="60">
        <v>3752</v>
      </c>
      <c r="F106" s="60">
        <v>3752</v>
      </c>
      <c r="G106" s="60">
        <v>9276</v>
      </c>
      <c r="H106" s="60">
        <v>9276</v>
      </c>
    </row>
    <row r="107" spans="1:8" ht="13.5" thickBot="1">
      <c r="A107" s="477" t="s">
        <v>88</v>
      </c>
      <c r="B107" s="338" t="s">
        <v>89</v>
      </c>
      <c r="C107" s="60">
        <v>17224</v>
      </c>
      <c r="D107" s="60">
        <v>17224</v>
      </c>
      <c r="E107" s="60">
        <v>5300</v>
      </c>
      <c r="F107" s="60">
        <v>5300</v>
      </c>
      <c r="G107" s="60">
        <v>11104</v>
      </c>
      <c r="H107" s="60">
        <v>12185</v>
      </c>
    </row>
    <row r="108" spans="1:8" ht="13.5" thickBot="1">
      <c r="A108" s="478"/>
      <c r="B108" s="337" t="s">
        <v>90</v>
      </c>
      <c r="C108" s="60">
        <v>10495</v>
      </c>
      <c r="D108" s="60">
        <v>10495</v>
      </c>
      <c r="E108" s="60">
        <v>3154</v>
      </c>
      <c r="F108" s="60">
        <v>3154</v>
      </c>
      <c r="G108" s="60">
        <v>4072</v>
      </c>
      <c r="H108" s="60">
        <v>4124</v>
      </c>
    </row>
    <row r="109" spans="1:8" ht="13.5" thickBot="1">
      <c r="A109" s="80" t="s">
        <v>91</v>
      </c>
      <c r="B109" s="337" t="s">
        <v>92</v>
      </c>
      <c r="C109" s="60">
        <v>167190</v>
      </c>
      <c r="D109" s="60">
        <v>168876</v>
      </c>
      <c r="E109" s="60">
        <v>51963</v>
      </c>
      <c r="F109" s="60">
        <v>52513</v>
      </c>
      <c r="G109" s="60">
        <v>16881</v>
      </c>
      <c r="H109" s="60">
        <v>17954</v>
      </c>
    </row>
    <row r="110" spans="1:8" ht="13.5" thickBot="1">
      <c r="A110" s="80" t="s">
        <v>93</v>
      </c>
      <c r="B110" s="337" t="s">
        <v>95</v>
      </c>
      <c r="C110" s="60">
        <v>21583</v>
      </c>
      <c r="D110" s="60">
        <v>23726</v>
      </c>
      <c r="E110" s="60">
        <v>6388</v>
      </c>
      <c r="F110" s="60">
        <v>7074</v>
      </c>
      <c r="G110" s="60">
        <v>28657</v>
      </c>
      <c r="H110" s="60">
        <v>30888</v>
      </c>
    </row>
    <row r="111" spans="1:8" ht="18" customHeight="1" thickBot="1">
      <c r="A111" s="80" t="s">
        <v>94</v>
      </c>
      <c r="B111" s="337" t="s">
        <v>242</v>
      </c>
      <c r="C111" s="60">
        <v>4775</v>
      </c>
      <c r="D111" s="60">
        <v>4775</v>
      </c>
      <c r="E111" s="60">
        <v>1150</v>
      </c>
      <c r="F111" s="60">
        <v>1150</v>
      </c>
      <c r="G111" s="60">
        <v>1018</v>
      </c>
      <c r="H111" s="60">
        <v>1018</v>
      </c>
    </row>
    <row r="112" spans="1:8" ht="18" customHeight="1" thickBot="1">
      <c r="A112" s="80" t="s">
        <v>97</v>
      </c>
      <c r="B112" s="337" t="s">
        <v>535</v>
      </c>
      <c r="C112" s="60">
        <v>27745</v>
      </c>
      <c r="D112" s="60">
        <v>27745</v>
      </c>
      <c r="E112" s="60">
        <v>9338</v>
      </c>
      <c r="F112" s="60">
        <v>9338</v>
      </c>
      <c r="G112" s="60">
        <v>12420</v>
      </c>
      <c r="H112" s="60">
        <v>12420</v>
      </c>
    </row>
    <row r="113" spans="1:8" ht="13.5" thickBot="1">
      <c r="A113" s="80"/>
      <c r="B113" s="343" t="s">
        <v>96</v>
      </c>
      <c r="C113" s="334">
        <f aca="true" t="shared" si="4" ref="C113:H113">SUM(C94:C112)</f>
        <v>1467255</v>
      </c>
      <c r="D113" s="334">
        <f t="shared" si="4"/>
        <v>1479426</v>
      </c>
      <c r="E113" s="334">
        <f t="shared" si="4"/>
        <v>459309</v>
      </c>
      <c r="F113" s="334">
        <f t="shared" si="4"/>
        <v>463067</v>
      </c>
      <c r="G113" s="334">
        <f t="shared" si="4"/>
        <v>630928</v>
      </c>
      <c r="H113" s="334">
        <f t="shared" si="4"/>
        <v>656941</v>
      </c>
    </row>
    <row r="114" spans="1:8" ht="13.5" thickBot="1">
      <c r="A114" s="80" t="s">
        <v>197</v>
      </c>
      <c r="B114" s="337" t="s">
        <v>98</v>
      </c>
      <c r="C114" s="59">
        <v>682906</v>
      </c>
      <c r="D114" s="59">
        <v>683483</v>
      </c>
      <c r="E114" s="335">
        <v>227889</v>
      </c>
      <c r="F114" s="335">
        <v>228074</v>
      </c>
      <c r="G114" s="60">
        <v>406339</v>
      </c>
      <c r="H114" s="60">
        <v>437091</v>
      </c>
    </row>
    <row r="115" spans="1:8" ht="13.5" thickBot="1">
      <c r="A115" s="80"/>
      <c r="B115" s="343" t="s">
        <v>99</v>
      </c>
      <c r="C115" s="336">
        <f aca="true" t="shared" si="5" ref="C115:H115">SUM(C113:C114)</f>
        <v>2150161</v>
      </c>
      <c r="D115" s="336">
        <f t="shared" si="5"/>
        <v>2162909</v>
      </c>
      <c r="E115" s="336">
        <f t="shared" si="5"/>
        <v>687198</v>
      </c>
      <c r="F115" s="336">
        <f t="shared" si="5"/>
        <v>691141</v>
      </c>
      <c r="G115" s="336">
        <f t="shared" si="5"/>
        <v>1037267</v>
      </c>
      <c r="H115" s="336">
        <f t="shared" si="5"/>
        <v>1094032</v>
      </c>
    </row>
    <row r="116" spans="2:8" ht="12.75">
      <c r="B116" s="34"/>
      <c r="C116" s="417"/>
      <c r="D116" s="417"/>
      <c r="E116" s="417"/>
      <c r="F116" s="417"/>
      <c r="G116" s="417"/>
      <c r="H116" s="417"/>
    </row>
    <row r="117" spans="2:8" ht="12.75">
      <c r="B117" s="34"/>
      <c r="C117" s="445"/>
      <c r="D117" s="445"/>
      <c r="E117" s="445"/>
      <c r="F117" s="445"/>
      <c r="G117" s="445"/>
      <c r="H117" s="445"/>
    </row>
    <row r="118" spans="2:8" ht="12.75">
      <c r="B118" s="34"/>
      <c r="C118" s="34"/>
      <c r="D118" s="34"/>
      <c r="E118" s="34"/>
      <c r="F118" s="34"/>
      <c r="G118" s="34"/>
      <c r="H118" s="34"/>
    </row>
    <row r="119" spans="2:8" ht="12.75">
      <c r="B119" s="34"/>
      <c r="C119" s="34"/>
      <c r="D119" s="34"/>
      <c r="E119" s="34"/>
      <c r="F119" s="34"/>
      <c r="G119" s="34"/>
      <c r="H119" s="34"/>
    </row>
    <row r="120" spans="2:8" ht="12.75">
      <c r="B120" s="34"/>
      <c r="C120" s="34"/>
      <c r="D120" s="34"/>
      <c r="E120" s="34"/>
      <c r="F120" s="34"/>
      <c r="G120" s="34"/>
      <c r="H120" s="34"/>
    </row>
    <row r="121" spans="2:8" ht="13.5" thickBot="1">
      <c r="B121" s="34" t="s">
        <v>40</v>
      </c>
      <c r="C121" s="34"/>
      <c r="D121" s="34"/>
      <c r="E121" s="34"/>
      <c r="F121" s="34"/>
      <c r="G121" s="34"/>
      <c r="H121" s="34"/>
    </row>
    <row r="122" spans="1:8" ht="16.5" thickBot="1">
      <c r="A122" s="3"/>
      <c r="B122" s="35"/>
      <c r="C122" s="479" t="s">
        <v>107</v>
      </c>
      <c r="D122" s="480"/>
      <c r="E122" s="479" t="s">
        <v>108</v>
      </c>
      <c r="F122" s="480"/>
      <c r="G122" s="479" t="s">
        <v>109</v>
      </c>
      <c r="H122" s="481"/>
    </row>
    <row r="123" spans="1:8" ht="26.25" thickBot="1">
      <c r="A123" s="291" t="s">
        <v>70</v>
      </c>
      <c r="B123" s="304" t="s">
        <v>71</v>
      </c>
      <c r="C123" s="304" t="s">
        <v>554</v>
      </c>
      <c r="D123" s="304" t="s">
        <v>437</v>
      </c>
      <c r="E123" s="304" t="s">
        <v>554</v>
      </c>
      <c r="F123" s="304" t="s">
        <v>438</v>
      </c>
      <c r="G123" s="304" t="s">
        <v>554</v>
      </c>
      <c r="H123" s="304" t="s">
        <v>437</v>
      </c>
    </row>
    <row r="124" spans="1:8" ht="26.25" thickBot="1">
      <c r="A124" s="80" t="s">
        <v>5</v>
      </c>
      <c r="B124" s="1" t="s">
        <v>72</v>
      </c>
      <c r="C124" s="60">
        <v>1360</v>
      </c>
      <c r="D124" s="60">
        <v>1360</v>
      </c>
      <c r="E124" s="60"/>
      <c r="F124" s="60"/>
      <c r="G124" s="60">
        <v>1512</v>
      </c>
      <c r="H124" s="60">
        <v>1872</v>
      </c>
    </row>
    <row r="125" spans="1:8" ht="26.25" thickBot="1">
      <c r="A125" s="80" t="s">
        <v>9</v>
      </c>
      <c r="B125" s="1" t="s">
        <v>73</v>
      </c>
      <c r="C125" s="60">
        <v>4000</v>
      </c>
      <c r="D125" s="60">
        <v>4000</v>
      </c>
      <c r="E125" s="60"/>
      <c r="F125" s="60"/>
      <c r="G125" s="60">
        <v>30000</v>
      </c>
      <c r="H125" s="60">
        <v>33801</v>
      </c>
    </row>
    <row r="126" spans="1:8" ht="13.5" thickBot="1">
      <c r="A126" s="483" t="s">
        <v>74</v>
      </c>
      <c r="B126" s="25" t="s">
        <v>75</v>
      </c>
      <c r="C126" s="60">
        <v>4830</v>
      </c>
      <c r="D126" s="60">
        <v>4830</v>
      </c>
      <c r="E126" s="60"/>
      <c r="F126" s="60"/>
      <c r="G126" s="60">
        <v>5150</v>
      </c>
      <c r="H126" s="60">
        <v>7231</v>
      </c>
    </row>
    <row r="127" spans="1:8" ht="13.5" thickBot="1">
      <c r="A127" s="485"/>
      <c r="B127" s="239" t="s">
        <v>76</v>
      </c>
      <c r="C127" s="60"/>
      <c r="D127" s="60"/>
      <c r="E127" s="60"/>
      <c r="F127" s="60"/>
      <c r="G127" s="60">
        <v>240</v>
      </c>
      <c r="H127" s="60">
        <v>437</v>
      </c>
    </row>
    <row r="128" spans="1:8" ht="13.5" thickBot="1">
      <c r="A128" s="484"/>
      <c r="B128" s="240" t="s">
        <v>404</v>
      </c>
      <c r="C128" s="60">
        <v>760</v>
      </c>
      <c r="D128" s="60">
        <v>760</v>
      </c>
      <c r="E128" s="60"/>
      <c r="F128" s="60"/>
      <c r="G128" s="60"/>
      <c r="H128" s="60"/>
    </row>
    <row r="129" spans="1:8" ht="13.5" thickBot="1">
      <c r="A129" s="477" t="s">
        <v>77</v>
      </c>
      <c r="B129" s="25" t="s">
        <v>78</v>
      </c>
      <c r="C129" s="60">
        <v>2412</v>
      </c>
      <c r="D129" s="60">
        <v>2412</v>
      </c>
      <c r="E129" s="60"/>
      <c r="F129" s="60"/>
      <c r="G129" s="60"/>
      <c r="H129" s="60">
        <v>1014</v>
      </c>
    </row>
    <row r="130" spans="1:8" ht="26.25" thickBot="1">
      <c r="A130" s="478"/>
      <c r="B130" s="333" t="s">
        <v>441</v>
      </c>
      <c r="C130" s="60"/>
      <c r="D130" s="60"/>
      <c r="E130" s="60"/>
      <c r="F130" s="60"/>
      <c r="G130" s="60"/>
      <c r="H130" s="60"/>
    </row>
    <row r="131" spans="1:8" ht="13.5" thickBot="1">
      <c r="A131" s="483" t="s">
        <v>79</v>
      </c>
      <c r="B131" s="8" t="s">
        <v>80</v>
      </c>
      <c r="C131" s="60"/>
      <c r="D131" s="60"/>
      <c r="E131" s="60"/>
      <c r="F131" s="60"/>
      <c r="G131" s="60">
        <v>469</v>
      </c>
      <c r="H131" s="60">
        <v>1068</v>
      </c>
    </row>
    <row r="132" spans="1:8" ht="13.5" thickBot="1">
      <c r="A132" s="484"/>
      <c r="B132" s="238" t="s">
        <v>403</v>
      </c>
      <c r="C132" s="60"/>
      <c r="D132" s="60"/>
      <c r="E132" s="60"/>
      <c r="F132" s="60"/>
      <c r="G132" s="60"/>
      <c r="H132" s="60"/>
    </row>
    <row r="133" spans="1:8" ht="13.5" thickBot="1">
      <c r="A133" s="80" t="s">
        <v>81</v>
      </c>
      <c r="B133" s="1" t="s">
        <v>82</v>
      </c>
      <c r="C133" s="60">
        <v>350</v>
      </c>
      <c r="D133" s="60">
        <v>350</v>
      </c>
      <c r="E133" s="60"/>
      <c r="F133" s="60"/>
      <c r="G133" s="60"/>
      <c r="H133" s="60">
        <v>620</v>
      </c>
    </row>
    <row r="134" spans="1:8" ht="13.5" thickBot="1">
      <c r="A134" s="80" t="s">
        <v>83</v>
      </c>
      <c r="B134" s="1" t="s">
        <v>84</v>
      </c>
      <c r="C134" s="60"/>
      <c r="D134" s="60"/>
      <c r="E134" s="60"/>
      <c r="F134" s="60"/>
      <c r="G134" s="60">
        <v>1465</v>
      </c>
      <c r="H134" s="60">
        <v>1465</v>
      </c>
    </row>
    <row r="135" spans="1:8" ht="13.5" thickBot="1">
      <c r="A135" s="477" t="s">
        <v>85</v>
      </c>
      <c r="B135" s="25" t="s">
        <v>86</v>
      </c>
      <c r="C135" s="60"/>
      <c r="D135" s="60"/>
      <c r="E135" s="60"/>
      <c r="F135" s="60"/>
      <c r="G135" s="60"/>
      <c r="H135" s="60">
        <v>1164</v>
      </c>
    </row>
    <row r="136" spans="1:8" ht="13.5" thickBot="1">
      <c r="A136" s="478"/>
      <c r="B136" s="1" t="s">
        <v>87</v>
      </c>
      <c r="C136" s="60"/>
      <c r="D136" s="60"/>
      <c r="E136" s="60"/>
      <c r="F136" s="60"/>
      <c r="G136" s="60">
        <v>192</v>
      </c>
      <c r="H136" s="60">
        <v>8505</v>
      </c>
    </row>
    <row r="137" spans="1:8" ht="13.5" thickBot="1">
      <c r="A137" s="477" t="s">
        <v>88</v>
      </c>
      <c r="B137" s="25" t="s">
        <v>89</v>
      </c>
      <c r="C137" s="60"/>
      <c r="D137" s="60"/>
      <c r="E137" s="60"/>
      <c r="F137" s="60"/>
      <c r="G137" s="60">
        <v>230</v>
      </c>
      <c r="H137" s="60">
        <v>230</v>
      </c>
    </row>
    <row r="138" spans="1:8" ht="13.5" thickBot="1">
      <c r="A138" s="478"/>
      <c r="B138" s="1" t="s">
        <v>90</v>
      </c>
      <c r="C138" s="60"/>
      <c r="D138" s="60"/>
      <c r="E138" s="60"/>
      <c r="F138" s="60"/>
      <c r="G138" s="60"/>
      <c r="H138" s="60"/>
    </row>
    <row r="139" spans="1:8" ht="13.5" thickBot="1">
      <c r="A139" s="80" t="s">
        <v>91</v>
      </c>
      <c r="B139" s="1" t="s">
        <v>92</v>
      </c>
      <c r="C139" s="60"/>
      <c r="D139" s="60"/>
      <c r="E139" s="60"/>
      <c r="F139" s="60"/>
      <c r="G139" s="60"/>
      <c r="H139" s="60"/>
    </row>
    <row r="140" spans="1:8" ht="13.5" thickBot="1">
      <c r="A140" s="80" t="s">
        <v>93</v>
      </c>
      <c r="B140" s="1" t="s">
        <v>95</v>
      </c>
      <c r="C140" s="60"/>
      <c r="D140" s="60"/>
      <c r="E140" s="60"/>
      <c r="F140" s="60"/>
      <c r="G140" s="60">
        <v>2750</v>
      </c>
      <c r="H140" s="60">
        <v>2750</v>
      </c>
    </row>
    <row r="141" spans="1:8" ht="15" customHeight="1" thickBot="1">
      <c r="A141" s="80" t="s">
        <v>94</v>
      </c>
      <c r="B141" s="1" t="s">
        <v>242</v>
      </c>
      <c r="C141" s="60"/>
      <c r="D141" s="60"/>
      <c r="E141" s="60">
        <v>31286</v>
      </c>
      <c r="F141" s="60">
        <v>31286</v>
      </c>
      <c r="G141" s="60">
        <v>57740</v>
      </c>
      <c r="H141" s="60">
        <v>61767</v>
      </c>
    </row>
    <row r="142" spans="1:8" ht="15" customHeight="1" thickBot="1">
      <c r="A142" s="80" t="s">
        <v>97</v>
      </c>
      <c r="B142" s="1" t="s">
        <v>536</v>
      </c>
      <c r="C142" s="60">
        <v>500</v>
      </c>
      <c r="D142" s="60">
        <v>500</v>
      </c>
      <c r="E142" s="60"/>
      <c r="F142" s="60"/>
      <c r="G142" s="60">
        <v>12678</v>
      </c>
      <c r="H142" s="60">
        <v>12678</v>
      </c>
    </row>
    <row r="143" spans="1:8" ht="13.5" thickBot="1">
      <c r="A143" s="80"/>
      <c r="B143" s="36" t="s">
        <v>96</v>
      </c>
      <c r="C143" s="334">
        <f aca="true" t="shared" si="6" ref="C143:H143">SUM(C124:C142)</f>
        <v>14212</v>
      </c>
      <c r="D143" s="334">
        <f t="shared" si="6"/>
        <v>14212</v>
      </c>
      <c r="E143" s="334">
        <f t="shared" si="6"/>
        <v>31286</v>
      </c>
      <c r="F143" s="334">
        <f t="shared" si="6"/>
        <v>31286</v>
      </c>
      <c r="G143" s="334">
        <f t="shared" si="6"/>
        <v>112426</v>
      </c>
      <c r="H143" s="334">
        <f t="shared" si="6"/>
        <v>134602</v>
      </c>
    </row>
    <row r="144" spans="1:8" ht="13.5" thickBot="1">
      <c r="A144" s="80" t="s">
        <v>197</v>
      </c>
      <c r="B144" s="1" t="s">
        <v>98</v>
      </c>
      <c r="C144" s="59">
        <v>0</v>
      </c>
      <c r="D144" s="59">
        <v>0</v>
      </c>
      <c r="E144" s="335">
        <v>0</v>
      </c>
      <c r="F144" s="335">
        <v>0</v>
      </c>
      <c r="G144" s="60">
        <v>0</v>
      </c>
      <c r="H144" s="60">
        <v>0</v>
      </c>
    </row>
    <row r="145" spans="1:8" ht="13.5" thickBot="1">
      <c r="A145" s="80"/>
      <c r="B145" s="36" t="s">
        <v>99</v>
      </c>
      <c r="C145" s="336">
        <f aca="true" t="shared" si="7" ref="C145:H145">SUM(C143:C144)</f>
        <v>14212</v>
      </c>
      <c r="D145" s="336">
        <f t="shared" si="7"/>
        <v>14212</v>
      </c>
      <c r="E145" s="336">
        <f t="shared" si="7"/>
        <v>31286</v>
      </c>
      <c r="F145" s="336">
        <f t="shared" si="7"/>
        <v>31286</v>
      </c>
      <c r="G145" s="336">
        <f t="shared" si="7"/>
        <v>112426</v>
      </c>
      <c r="H145" s="336">
        <f t="shared" si="7"/>
        <v>134602</v>
      </c>
    </row>
    <row r="146" spans="2:8" ht="12.75">
      <c r="B146" s="34"/>
      <c r="C146" s="34"/>
      <c r="D146" s="34"/>
      <c r="E146" s="34"/>
      <c r="F146" s="34"/>
      <c r="G146" s="34"/>
      <c r="H146" s="34"/>
    </row>
    <row r="147" spans="2:8" ht="12.75">
      <c r="B147" s="34"/>
      <c r="C147" s="34"/>
      <c r="D147" s="34"/>
      <c r="E147" s="34"/>
      <c r="F147" s="34"/>
      <c r="G147" s="34"/>
      <c r="H147" s="34"/>
    </row>
    <row r="148" spans="2:8" ht="12.75">
      <c r="B148" s="34"/>
      <c r="C148" s="34"/>
      <c r="D148" s="34"/>
      <c r="E148" s="34"/>
      <c r="F148" s="34"/>
      <c r="G148" s="34"/>
      <c r="H148" s="34"/>
    </row>
    <row r="149" spans="2:8" ht="12.75">
      <c r="B149" s="34"/>
      <c r="C149" s="34"/>
      <c r="D149" s="34"/>
      <c r="E149" s="34"/>
      <c r="F149" s="34"/>
      <c r="G149" s="34"/>
      <c r="H149" s="34"/>
    </row>
    <row r="150" spans="2:8" ht="13.5" thickBot="1">
      <c r="B150" s="34" t="s">
        <v>40</v>
      </c>
      <c r="C150" s="34"/>
      <c r="D150" s="34"/>
      <c r="E150" s="34"/>
      <c r="F150" s="34"/>
      <c r="G150" s="34"/>
      <c r="H150" s="34"/>
    </row>
    <row r="151" spans="1:8" ht="16.5" thickBot="1">
      <c r="A151" s="3"/>
      <c r="B151" s="35"/>
      <c r="C151" s="479" t="s">
        <v>110</v>
      </c>
      <c r="D151" s="480"/>
      <c r="E151" s="479" t="s">
        <v>111</v>
      </c>
      <c r="F151" s="480"/>
      <c r="G151" s="479" t="s">
        <v>112</v>
      </c>
      <c r="H151" s="481"/>
    </row>
    <row r="152" spans="1:8" ht="26.25" thickBot="1">
      <c r="A152" s="291" t="s">
        <v>70</v>
      </c>
      <c r="B152" s="304" t="s">
        <v>71</v>
      </c>
      <c r="C152" s="304" t="s">
        <v>554</v>
      </c>
      <c r="D152" s="304" t="s">
        <v>437</v>
      </c>
      <c r="E152" s="304" t="s">
        <v>554</v>
      </c>
      <c r="F152" s="304" t="s">
        <v>438</v>
      </c>
      <c r="G152" s="304" t="s">
        <v>554</v>
      </c>
      <c r="H152" s="304" t="s">
        <v>437</v>
      </c>
    </row>
    <row r="153" spans="1:8" ht="26.25" thickBot="1">
      <c r="A153" s="80" t="s">
        <v>5</v>
      </c>
      <c r="B153" s="1" t="s">
        <v>72</v>
      </c>
      <c r="C153" s="60">
        <v>7320</v>
      </c>
      <c r="D153" s="60">
        <v>10890</v>
      </c>
      <c r="E153" s="60">
        <v>0</v>
      </c>
      <c r="F153" s="60">
        <v>0</v>
      </c>
      <c r="G153" s="60">
        <f aca="true" t="shared" si="8" ref="G153:G170">C94+E94+G94+C124+E124+G124+C153+E153</f>
        <v>239190</v>
      </c>
      <c r="H153" s="60">
        <f aca="true" t="shared" si="9" ref="H153:H170">D94+F94+H94+D124+F124+H124+D153+F153</f>
        <v>248138</v>
      </c>
    </row>
    <row r="154" spans="1:8" ht="26.25" thickBot="1">
      <c r="A154" s="80" t="s">
        <v>9</v>
      </c>
      <c r="B154" s="1" t="s">
        <v>73</v>
      </c>
      <c r="C154" s="60"/>
      <c r="D154" s="60"/>
      <c r="E154" s="60">
        <v>0</v>
      </c>
      <c r="F154" s="60">
        <v>0</v>
      </c>
      <c r="G154" s="60">
        <f t="shared" si="8"/>
        <v>617969</v>
      </c>
      <c r="H154" s="60">
        <f t="shared" si="9"/>
        <v>625459</v>
      </c>
    </row>
    <row r="155" spans="1:8" ht="13.5" thickBot="1">
      <c r="A155" s="483" t="s">
        <v>74</v>
      </c>
      <c r="B155" s="25" t="s">
        <v>75</v>
      </c>
      <c r="C155" s="60"/>
      <c r="D155" s="60"/>
      <c r="E155" s="60">
        <v>0</v>
      </c>
      <c r="F155" s="60">
        <v>0</v>
      </c>
      <c r="G155" s="60">
        <f t="shared" si="8"/>
        <v>293663</v>
      </c>
      <c r="H155" s="60">
        <f t="shared" si="9"/>
        <v>296370</v>
      </c>
    </row>
    <row r="156" spans="1:8" ht="13.5" thickBot="1">
      <c r="A156" s="485"/>
      <c r="B156" s="239" t="s">
        <v>76</v>
      </c>
      <c r="C156" s="60"/>
      <c r="D156" s="60"/>
      <c r="E156" s="60">
        <v>0</v>
      </c>
      <c r="F156" s="60">
        <v>0</v>
      </c>
      <c r="G156" s="60">
        <f t="shared" si="8"/>
        <v>51052</v>
      </c>
      <c r="H156" s="60">
        <f t="shared" si="9"/>
        <v>51249</v>
      </c>
    </row>
    <row r="157" spans="1:8" ht="13.5" thickBot="1">
      <c r="A157" s="484"/>
      <c r="B157" s="240" t="s">
        <v>404</v>
      </c>
      <c r="C157" s="60"/>
      <c r="D157" s="60"/>
      <c r="E157" s="60">
        <v>0</v>
      </c>
      <c r="F157" s="60">
        <v>0</v>
      </c>
      <c r="G157" s="60">
        <f t="shared" si="8"/>
        <v>47221</v>
      </c>
      <c r="H157" s="60">
        <f t="shared" si="9"/>
        <v>47221</v>
      </c>
    </row>
    <row r="158" spans="1:8" ht="13.5" thickBot="1">
      <c r="A158" s="477" t="s">
        <v>77</v>
      </c>
      <c r="B158" s="25" t="s">
        <v>78</v>
      </c>
      <c r="C158" s="60"/>
      <c r="D158" s="60"/>
      <c r="E158" s="60">
        <v>0</v>
      </c>
      <c r="F158" s="60">
        <v>0</v>
      </c>
      <c r="G158" s="60">
        <f t="shared" si="8"/>
        <v>199374</v>
      </c>
      <c r="H158" s="60">
        <f t="shared" si="9"/>
        <v>204668</v>
      </c>
    </row>
    <row r="159" spans="1:8" ht="13.5" thickBot="1">
      <c r="A159" s="478"/>
      <c r="B159" s="333" t="s">
        <v>443</v>
      </c>
      <c r="C159" s="60"/>
      <c r="D159" s="60"/>
      <c r="E159" s="60">
        <v>0</v>
      </c>
      <c r="F159" s="60">
        <v>0</v>
      </c>
      <c r="G159" s="60">
        <f t="shared" si="8"/>
        <v>50300</v>
      </c>
      <c r="H159" s="60">
        <f t="shared" si="9"/>
        <v>55973</v>
      </c>
    </row>
    <row r="160" spans="1:8" ht="13.5" thickBot="1">
      <c r="A160" s="483" t="s">
        <v>79</v>
      </c>
      <c r="B160" s="8" t="s">
        <v>80</v>
      </c>
      <c r="C160" s="60"/>
      <c r="D160" s="60"/>
      <c r="E160" s="60">
        <v>0</v>
      </c>
      <c r="F160" s="60">
        <v>0</v>
      </c>
      <c r="G160" s="60">
        <f t="shared" si="8"/>
        <v>233308</v>
      </c>
      <c r="H160" s="60">
        <f t="shared" si="9"/>
        <v>234177</v>
      </c>
    </row>
    <row r="161" spans="1:8" ht="13.5" thickBot="1">
      <c r="A161" s="484"/>
      <c r="B161" s="238" t="s">
        <v>403</v>
      </c>
      <c r="C161" s="60"/>
      <c r="D161" s="60"/>
      <c r="E161" s="60">
        <v>0</v>
      </c>
      <c r="F161" s="60">
        <v>0</v>
      </c>
      <c r="G161" s="60">
        <f t="shared" si="8"/>
        <v>11302</v>
      </c>
      <c r="H161" s="60">
        <f t="shared" si="9"/>
        <v>11302</v>
      </c>
    </row>
    <row r="162" spans="1:8" ht="13.5" thickBot="1">
      <c r="A162" s="80" t="s">
        <v>81</v>
      </c>
      <c r="B162" s="1" t="s">
        <v>82</v>
      </c>
      <c r="C162" s="60"/>
      <c r="D162" s="60"/>
      <c r="E162" s="60">
        <v>0</v>
      </c>
      <c r="F162" s="60">
        <v>0</v>
      </c>
      <c r="G162" s="60">
        <f t="shared" si="8"/>
        <v>250496</v>
      </c>
      <c r="H162" s="60">
        <f t="shared" si="9"/>
        <v>251470</v>
      </c>
    </row>
    <row r="163" spans="1:8" ht="13.5" thickBot="1">
      <c r="A163" s="80" t="s">
        <v>83</v>
      </c>
      <c r="B163" s="1" t="s">
        <v>84</v>
      </c>
      <c r="C163" s="60"/>
      <c r="D163" s="60"/>
      <c r="E163" s="60">
        <v>0</v>
      </c>
      <c r="F163" s="60">
        <v>0</v>
      </c>
      <c r="G163" s="60">
        <f t="shared" si="8"/>
        <v>155855</v>
      </c>
      <c r="H163" s="60">
        <f t="shared" si="9"/>
        <v>160252</v>
      </c>
    </row>
    <row r="164" spans="1:8" ht="13.5" thickBot="1">
      <c r="A164" s="477" t="s">
        <v>85</v>
      </c>
      <c r="B164" s="25" t="s">
        <v>86</v>
      </c>
      <c r="C164" s="60"/>
      <c r="D164" s="60"/>
      <c r="E164" s="60">
        <v>0</v>
      </c>
      <c r="F164" s="60">
        <v>0</v>
      </c>
      <c r="G164" s="60">
        <f t="shared" si="8"/>
        <v>41986</v>
      </c>
      <c r="H164" s="60">
        <f t="shared" si="9"/>
        <v>51283</v>
      </c>
    </row>
    <row r="165" spans="1:8" ht="13.5" thickBot="1">
      <c r="A165" s="478"/>
      <c r="B165" s="1" t="s">
        <v>87</v>
      </c>
      <c r="C165" s="60"/>
      <c r="D165" s="60"/>
      <c r="E165" s="60">
        <v>0</v>
      </c>
      <c r="F165" s="60">
        <v>0</v>
      </c>
      <c r="G165" s="60">
        <f t="shared" si="8"/>
        <v>25379</v>
      </c>
      <c r="H165" s="60">
        <f t="shared" si="9"/>
        <v>33692</v>
      </c>
    </row>
    <row r="166" spans="1:8" ht="13.5" thickBot="1">
      <c r="A166" s="477" t="s">
        <v>88</v>
      </c>
      <c r="B166" s="25" t="s">
        <v>89</v>
      </c>
      <c r="C166" s="60"/>
      <c r="D166" s="60"/>
      <c r="E166" s="60">
        <v>0</v>
      </c>
      <c r="F166" s="60">
        <v>0</v>
      </c>
      <c r="G166" s="60">
        <f t="shared" si="8"/>
        <v>33858</v>
      </c>
      <c r="H166" s="60">
        <f t="shared" si="9"/>
        <v>34939</v>
      </c>
    </row>
    <row r="167" spans="1:8" ht="13.5" thickBot="1">
      <c r="A167" s="478"/>
      <c r="B167" s="1" t="s">
        <v>90</v>
      </c>
      <c r="C167" s="60"/>
      <c r="D167" s="60"/>
      <c r="E167" s="60">
        <v>0</v>
      </c>
      <c r="F167" s="60">
        <v>0</v>
      </c>
      <c r="G167" s="60">
        <f t="shared" si="8"/>
        <v>17721</v>
      </c>
      <c r="H167" s="60">
        <f t="shared" si="9"/>
        <v>17773</v>
      </c>
    </row>
    <row r="168" spans="1:8" ht="13.5" thickBot="1">
      <c r="A168" s="80" t="s">
        <v>91</v>
      </c>
      <c r="B168" s="1" t="s">
        <v>92</v>
      </c>
      <c r="C168" s="60"/>
      <c r="D168" s="60"/>
      <c r="E168" s="60">
        <v>0</v>
      </c>
      <c r="F168" s="60">
        <v>0</v>
      </c>
      <c r="G168" s="60">
        <f t="shared" si="8"/>
        <v>236034</v>
      </c>
      <c r="H168" s="60">
        <f t="shared" si="9"/>
        <v>239343</v>
      </c>
    </row>
    <row r="169" spans="1:8" ht="13.5" thickBot="1">
      <c r="A169" s="80" t="s">
        <v>93</v>
      </c>
      <c r="B169" s="1" t="s">
        <v>95</v>
      </c>
      <c r="C169" s="60"/>
      <c r="D169" s="60"/>
      <c r="E169" s="60">
        <v>0</v>
      </c>
      <c r="F169" s="60">
        <v>0</v>
      </c>
      <c r="G169" s="60">
        <f t="shared" si="8"/>
        <v>59378</v>
      </c>
      <c r="H169" s="60">
        <f t="shared" si="9"/>
        <v>64438</v>
      </c>
    </row>
    <row r="170" spans="1:8" ht="16.5" customHeight="1" thickBot="1">
      <c r="A170" s="80" t="s">
        <v>94</v>
      </c>
      <c r="B170" s="1" t="s">
        <v>242</v>
      </c>
      <c r="C170" s="60"/>
      <c r="D170" s="60"/>
      <c r="E170" s="60">
        <v>0</v>
      </c>
      <c r="F170" s="60">
        <v>0</v>
      </c>
      <c r="G170" s="60">
        <f t="shared" si="8"/>
        <v>95969</v>
      </c>
      <c r="H170" s="60">
        <f t="shared" si="9"/>
        <v>99996</v>
      </c>
    </row>
    <row r="171" spans="1:8" ht="16.5" customHeight="1" thickBot="1">
      <c r="A171" s="80" t="s">
        <v>97</v>
      </c>
      <c r="B171" s="1" t="s">
        <v>536</v>
      </c>
      <c r="C171" s="60"/>
      <c r="D171" s="60"/>
      <c r="E171" s="60"/>
      <c r="F171" s="60"/>
      <c r="G171" s="60">
        <v>62681</v>
      </c>
      <c r="H171" s="60">
        <f>D112+F112+H112+D142+F142+H142+D171+F171</f>
        <v>62681</v>
      </c>
    </row>
    <row r="172" spans="1:8" ht="13.5" thickBot="1">
      <c r="A172" s="80"/>
      <c r="B172" s="36" t="s">
        <v>96</v>
      </c>
      <c r="C172" s="327">
        <f>SUM(C153:C170)</f>
        <v>7320</v>
      </c>
      <c r="D172" s="327">
        <f>SUM(D153:D170)</f>
        <v>10890</v>
      </c>
      <c r="E172" s="327">
        <f>SUM(E153:E170)</f>
        <v>0</v>
      </c>
      <c r="F172" s="327">
        <f>SUM(F153:F170)</f>
        <v>0</v>
      </c>
      <c r="G172" s="327">
        <f>SUM(G153:G171)</f>
        <v>2722736</v>
      </c>
      <c r="H172" s="327">
        <f>SUM(H153:H171)</f>
        <v>2790424</v>
      </c>
    </row>
    <row r="173" spans="1:8" ht="13.5" thickBot="1">
      <c r="A173" s="80" t="s">
        <v>197</v>
      </c>
      <c r="B173" s="1" t="s">
        <v>98</v>
      </c>
      <c r="C173" s="60">
        <v>0</v>
      </c>
      <c r="D173" s="60">
        <v>0</v>
      </c>
      <c r="E173" s="60">
        <v>0</v>
      </c>
      <c r="F173" s="60">
        <v>0</v>
      </c>
      <c r="G173" s="60">
        <f>C114+E114+G114+C144+E144+G144+C173+E173</f>
        <v>1317134</v>
      </c>
      <c r="H173" s="60">
        <f>D114+F114+H114+D144+F144+H144+D173+F173</f>
        <v>1348648</v>
      </c>
    </row>
    <row r="174" spans="1:8" ht="13.5" thickBot="1">
      <c r="A174" s="80"/>
      <c r="B174" s="36" t="s">
        <v>99</v>
      </c>
      <c r="C174" s="327">
        <f aca="true" t="shared" si="10" ref="C174:H174">SUM(C172:C173)</f>
        <v>7320</v>
      </c>
      <c r="D174" s="327">
        <f t="shared" si="10"/>
        <v>10890</v>
      </c>
      <c r="E174" s="327">
        <f t="shared" si="10"/>
        <v>0</v>
      </c>
      <c r="F174" s="327">
        <f t="shared" si="10"/>
        <v>0</v>
      </c>
      <c r="G174" s="327">
        <f t="shared" si="10"/>
        <v>4039870</v>
      </c>
      <c r="H174" s="327">
        <f t="shared" si="10"/>
        <v>4139072</v>
      </c>
    </row>
    <row r="183" ht="15.75">
      <c r="A183" s="78"/>
    </row>
    <row r="184" ht="15.75">
      <c r="A184" s="79"/>
    </row>
    <row r="185" ht="15.75">
      <c r="A185" s="37"/>
    </row>
    <row r="186" ht="15.75">
      <c r="A186" s="37"/>
    </row>
    <row r="187" ht="12.75">
      <c r="A187" s="482"/>
    </row>
    <row r="188" ht="12.75">
      <c r="A188" s="482"/>
    </row>
    <row r="189" ht="12.75">
      <c r="A189" s="482"/>
    </row>
    <row r="190" ht="12.75">
      <c r="A190" s="482"/>
    </row>
    <row r="191" ht="15.75">
      <c r="A191" s="37"/>
    </row>
    <row r="192" ht="15.75">
      <c r="A192" s="37"/>
    </row>
    <row r="193" ht="15.75">
      <c r="A193" s="37"/>
    </row>
    <row r="194" ht="12.75">
      <c r="A194" s="482"/>
    </row>
    <row r="195" ht="12.75">
      <c r="A195" s="482"/>
    </row>
    <row r="196" ht="12.75">
      <c r="A196" s="482"/>
    </row>
    <row r="197" ht="12.75">
      <c r="A197" s="482"/>
    </row>
    <row r="198" ht="15.75">
      <c r="A198" s="37"/>
    </row>
    <row r="199" ht="15.75">
      <c r="A199" s="37"/>
    </row>
    <row r="200" ht="15.75">
      <c r="A200" s="37"/>
    </row>
    <row r="201" ht="15.75">
      <c r="A201" s="37"/>
    </row>
    <row r="202" ht="15.75">
      <c r="A202" s="37"/>
    </row>
    <row r="203" ht="12.75">
      <c r="A203" s="12"/>
    </row>
    <row r="204" ht="12.75">
      <c r="A204" s="12"/>
    </row>
  </sheetData>
  <sheetProtection/>
  <mergeCells count="53">
    <mergeCell ref="A65:A67"/>
    <mergeCell ref="A96:A98"/>
    <mergeCell ref="A126:A128"/>
    <mergeCell ref="A155:A157"/>
    <mergeCell ref="A14:A15"/>
    <mergeCell ref="A40:A41"/>
    <mergeCell ref="A101:A102"/>
    <mergeCell ref="B1:H1"/>
    <mergeCell ref="B3:H3"/>
    <mergeCell ref="C92:D92"/>
    <mergeCell ref="E92:F92"/>
    <mergeCell ref="G92:H92"/>
    <mergeCell ref="A99:A100"/>
    <mergeCell ref="A44:A45"/>
    <mergeCell ref="A46:A47"/>
    <mergeCell ref="A76:A77"/>
    <mergeCell ref="E31:F31"/>
    <mergeCell ref="G31:H31"/>
    <mergeCell ref="A38:A39"/>
    <mergeCell ref="E5:F5"/>
    <mergeCell ref="A12:A13"/>
    <mergeCell ref="A18:A19"/>
    <mergeCell ref="A20:A21"/>
    <mergeCell ref="A9:A11"/>
    <mergeCell ref="A35:A37"/>
    <mergeCell ref="A194:A195"/>
    <mergeCell ref="A196:A197"/>
    <mergeCell ref="C5:D5"/>
    <mergeCell ref="C31:D31"/>
    <mergeCell ref="C61:D61"/>
    <mergeCell ref="A68:A69"/>
    <mergeCell ref="A187:A188"/>
    <mergeCell ref="A189:A190"/>
    <mergeCell ref="A74:A75"/>
    <mergeCell ref="A70:A71"/>
    <mergeCell ref="A2:H2"/>
    <mergeCell ref="A164:A165"/>
    <mergeCell ref="A129:A130"/>
    <mergeCell ref="A135:A136"/>
    <mergeCell ref="A137:A138"/>
    <mergeCell ref="A105:A106"/>
    <mergeCell ref="A107:A108"/>
    <mergeCell ref="C151:D151"/>
    <mergeCell ref="C122:D122"/>
    <mergeCell ref="G5:H5"/>
    <mergeCell ref="A166:A167"/>
    <mergeCell ref="E151:F151"/>
    <mergeCell ref="G151:H151"/>
    <mergeCell ref="A158:A159"/>
    <mergeCell ref="E122:F122"/>
    <mergeCell ref="G122:H122"/>
    <mergeCell ref="A131:A132"/>
    <mergeCell ref="A160:A161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&amp;C&amp;P. oldal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.7109375" style="0" customWidth="1"/>
    <col min="2" max="2" width="49.8515625" style="0" customWidth="1"/>
    <col min="3" max="3" width="11.28125" style="0" customWidth="1"/>
    <col min="4" max="4" width="10.140625" style="0" customWidth="1"/>
    <col min="6" max="6" width="12.00390625" style="0" bestFit="1" customWidth="1"/>
  </cols>
  <sheetData>
    <row r="1" spans="1:4" ht="15.75">
      <c r="A1" s="495" t="s">
        <v>233</v>
      </c>
      <c r="B1" s="495"/>
      <c r="C1" s="495"/>
      <c r="D1" s="495"/>
    </row>
    <row r="2" spans="1:4" ht="12.75">
      <c r="A2" s="467" t="s">
        <v>578</v>
      </c>
      <c r="B2" s="467"/>
      <c r="C2" s="467"/>
      <c r="D2" s="467"/>
    </row>
    <row r="3" spans="1:4" ht="16.5" thickBot="1">
      <c r="A3" s="496" t="s">
        <v>444</v>
      </c>
      <c r="B3" s="496"/>
      <c r="C3" s="496"/>
      <c r="D3" s="496"/>
    </row>
    <row r="4" spans="1:4" ht="17.25" thickBot="1" thickTop="1">
      <c r="A4" s="49"/>
      <c r="B4" s="49"/>
      <c r="C4" s="49"/>
      <c r="D4" s="49"/>
    </row>
    <row r="5" spans="1:4" ht="31.5" customHeight="1" thickTop="1">
      <c r="A5" s="306" t="s">
        <v>113</v>
      </c>
      <c r="B5" s="493" t="s">
        <v>1</v>
      </c>
      <c r="C5" s="493" t="s">
        <v>554</v>
      </c>
      <c r="D5" s="493" t="s">
        <v>451</v>
      </c>
    </row>
    <row r="6" spans="1:4" ht="36.75" customHeight="1" thickBot="1">
      <c r="A6" s="307" t="s">
        <v>114</v>
      </c>
      <c r="B6" s="494"/>
      <c r="C6" s="494"/>
      <c r="D6" s="494"/>
    </row>
    <row r="7" spans="1:6" ht="15" customHeight="1">
      <c r="A7" s="40" t="s">
        <v>115</v>
      </c>
      <c r="B7" s="41" t="s">
        <v>116</v>
      </c>
      <c r="C7" s="231">
        <v>276500</v>
      </c>
      <c r="D7" s="231">
        <v>276800</v>
      </c>
      <c r="E7" s="237"/>
      <c r="F7" s="237"/>
    </row>
    <row r="8" spans="1:6" ht="15" customHeight="1">
      <c r="A8" s="42" t="s">
        <v>117</v>
      </c>
      <c r="B8" s="43" t="s">
        <v>118</v>
      </c>
      <c r="C8" s="68">
        <v>76500</v>
      </c>
      <c r="D8" s="68">
        <v>76500</v>
      </c>
      <c r="E8" s="237"/>
      <c r="F8" s="237"/>
    </row>
    <row r="9" spans="1:6" ht="15" customHeight="1">
      <c r="A9" s="42" t="s">
        <v>21</v>
      </c>
      <c r="B9" s="43" t="s">
        <v>119</v>
      </c>
      <c r="C9" s="68">
        <f>SUM(C11:C49)-C25</f>
        <v>652198</v>
      </c>
      <c r="D9" s="68">
        <f>SUM(D11:D49)-D25</f>
        <v>661125</v>
      </c>
      <c r="E9" s="237"/>
      <c r="F9" s="237"/>
    </row>
    <row r="10" spans="1:5" ht="15" customHeight="1">
      <c r="A10" s="486"/>
      <c r="B10" s="44" t="s">
        <v>120</v>
      </c>
      <c r="C10" s="70"/>
      <c r="D10" s="70"/>
      <c r="E10" s="237"/>
    </row>
    <row r="11" spans="1:4" ht="15" customHeight="1">
      <c r="A11" s="487"/>
      <c r="B11" s="45" t="s">
        <v>121</v>
      </c>
      <c r="C11" s="70">
        <v>100</v>
      </c>
      <c r="D11" s="70">
        <v>100</v>
      </c>
    </row>
    <row r="12" spans="1:4" ht="15" customHeight="1">
      <c r="A12" s="487"/>
      <c r="B12" s="45" t="s">
        <v>122</v>
      </c>
      <c r="C12" s="70">
        <v>5500</v>
      </c>
      <c r="D12" s="70">
        <v>5500</v>
      </c>
    </row>
    <row r="13" spans="1:4" ht="15" customHeight="1">
      <c r="A13" s="487"/>
      <c r="B13" s="45" t="s">
        <v>396</v>
      </c>
      <c r="C13" s="70">
        <v>300</v>
      </c>
      <c r="D13" s="70">
        <v>300</v>
      </c>
    </row>
    <row r="14" spans="1:5" ht="15" customHeight="1">
      <c r="A14" s="487"/>
      <c r="B14" s="45" t="s">
        <v>397</v>
      </c>
      <c r="C14" s="70">
        <v>1500</v>
      </c>
      <c r="D14" s="70">
        <v>1500</v>
      </c>
      <c r="E14" s="237"/>
    </row>
    <row r="15" spans="1:5" ht="15" customHeight="1">
      <c r="A15" s="487"/>
      <c r="B15" s="45" t="s">
        <v>398</v>
      </c>
      <c r="C15" s="70">
        <v>800</v>
      </c>
      <c r="D15" s="70">
        <v>800</v>
      </c>
      <c r="E15" s="237"/>
    </row>
    <row r="16" spans="1:5" ht="15" customHeight="1">
      <c r="A16" s="487"/>
      <c r="B16" s="45" t="s">
        <v>123</v>
      </c>
      <c r="C16" s="70">
        <v>4000</v>
      </c>
      <c r="D16" s="70">
        <v>4000</v>
      </c>
      <c r="E16" s="237"/>
    </row>
    <row r="17" spans="1:4" ht="15" customHeight="1">
      <c r="A17" s="487"/>
      <c r="B17" s="45" t="s">
        <v>124</v>
      </c>
      <c r="C17" s="70">
        <v>3000</v>
      </c>
      <c r="D17" s="70">
        <v>3000</v>
      </c>
    </row>
    <row r="18" spans="1:4" ht="15" customHeight="1">
      <c r="A18" s="487"/>
      <c r="B18" s="45" t="s">
        <v>125</v>
      </c>
      <c r="C18" s="70">
        <v>450</v>
      </c>
      <c r="D18" s="70">
        <v>450</v>
      </c>
    </row>
    <row r="19" spans="1:5" ht="15" customHeight="1">
      <c r="A19" s="487"/>
      <c r="B19" s="45" t="s">
        <v>126</v>
      </c>
      <c r="C19" s="70">
        <v>2000</v>
      </c>
      <c r="D19" s="70">
        <v>2020</v>
      </c>
      <c r="E19" s="241"/>
    </row>
    <row r="20" spans="1:4" ht="15" customHeight="1">
      <c r="A20" s="487"/>
      <c r="B20" s="45" t="s">
        <v>399</v>
      </c>
      <c r="C20" s="70">
        <v>4600</v>
      </c>
      <c r="D20" s="70">
        <v>4600</v>
      </c>
    </row>
    <row r="21" spans="1:7" ht="15" customHeight="1">
      <c r="A21" s="487"/>
      <c r="B21" s="45" t="s">
        <v>400</v>
      </c>
      <c r="C21" s="70">
        <v>800</v>
      </c>
      <c r="D21" s="70">
        <v>800</v>
      </c>
      <c r="E21" s="237"/>
      <c r="F21" s="237"/>
      <c r="G21" s="237"/>
    </row>
    <row r="22" spans="1:4" ht="15" customHeight="1">
      <c r="A22" s="487"/>
      <c r="B22" s="45" t="s">
        <v>127</v>
      </c>
      <c r="C22" s="70">
        <v>50000</v>
      </c>
      <c r="D22" s="70">
        <v>50452</v>
      </c>
    </row>
    <row r="23" spans="1:4" ht="15" customHeight="1">
      <c r="A23" s="487"/>
      <c r="B23" s="45" t="s">
        <v>128</v>
      </c>
      <c r="C23" s="70">
        <v>43000</v>
      </c>
      <c r="D23" s="70">
        <v>43000</v>
      </c>
    </row>
    <row r="24" spans="1:4" ht="15" customHeight="1">
      <c r="A24" s="487"/>
      <c r="B24" s="45" t="s">
        <v>129</v>
      </c>
      <c r="C24" s="70">
        <v>6000</v>
      </c>
      <c r="D24" s="70">
        <v>6000</v>
      </c>
    </row>
    <row r="25" spans="1:4" ht="15" customHeight="1">
      <c r="A25" s="487"/>
      <c r="B25" s="232" t="s">
        <v>402</v>
      </c>
      <c r="C25" s="70">
        <v>1200</v>
      </c>
      <c r="D25" s="70">
        <v>1200</v>
      </c>
    </row>
    <row r="26" spans="1:4" ht="15" customHeight="1">
      <c r="A26" s="487"/>
      <c r="B26" s="45" t="s">
        <v>130</v>
      </c>
      <c r="C26" s="70">
        <v>3600</v>
      </c>
      <c r="D26" s="70">
        <v>3600</v>
      </c>
    </row>
    <row r="27" spans="1:4" ht="15" customHeight="1">
      <c r="A27" s="487"/>
      <c r="B27" s="45" t="s">
        <v>131</v>
      </c>
      <c r="C27" s="70">
        <v>21000</v>
      </c>
      <c r="D27" s="70">
        <v>21000</v>
      </c>
    </row>
    <row r="28" spans="1:4" ht="26.25" customHeight="1">
      <c r="A28" s="487"/>
      <c r="B28" s="45" t="s">
        <v>414</v>
      </c>
      <c r="C28" s="70">
        <v>33000</v>
      </c>
      <c r="D28" s="70">
        <v>33000</v>
      </c>
    </row>
    <row r="29" spans="1:4" ht="15" customHeight="1">
      <c r="A29" s="487"/>
      <c r="B29" s="45" t="s">
        <v>132</v>
      </c>
      <c r="C29" s="70">
        <v>600</v>
      </c>
      <c r="D29" s="70">
        <v>600</v>
      </c>
    </row>
    <row r="30" spans="1:4" ht="15" customHeight="1">
      <c r="A30" s="487"/>
      <c r="B30" s="45" t="s">
        <v>133</v>
      </c>
      <c r="C30" s="70">
        <v>4500</v>
      </c>
      <c r="D30" s="70">
        <v>4500</v>
      </c>
    </row>
    <row r="31" spans="1:4" ht="42" customHeight="1">
      <c r="A31" s="487"/>
      <c r="B31" s="45" t="s">
        <v>406</v>
      </c>
      <c r="C31" s="70">
        <v>85000</v>
      </c>
      <c r="D31" s="70">
        <v>85000</v>
      </c>
    </row>
    <row r="32" spans="1:4" ht="15" customHeight="1">
      <c r="A32" s="487"/>
      <c r="B32" s="45" t="s">
        <v>135</v>
      </c>
      <c r="C32" s="70">
        <v>3600</v>
      </c>
      <c r="D32" s="70">
        <v>3600</v>
      </c>
    </row>
    <row r="33" spans="1:4" ht="15" customHeight="1">
      <c r="A33" s="487"/>
      <c r="B33" s="45" t="s">
        <v>136</v>
      </c>
      <c r="C33" s="70">
        <v>700</v>
      </c>
      <c r="D33" s="70">
        <v>700</v>
      </c>
    </row>
    <row r="34" spans="1:4" ht="15" customHeight="1">
      <c r="A34" s="487"/>
      <c r="B34" s="45" t="s">
        <v>137</v>
      </c>
      <c r="C34" s="70">
        <v>4000</v>
      </c>
      <c r="D34" s="70">
        <v>4000</v>
      </c>
    </row>
    <row r="35" spans="1:4" ht="15" customHeight="1">
      <c r="A35" s="487"/>
      <c r="B35" s="45" t="s">
        <v>138</v>
      </c>
      <c r="C35" s="70">
        <v>1000</v>
      </c>
      <c r="D35" s="70">
        <v>1000</v>
      </c>
    </row>
    <row r="36" spans="1:4" ht="15" customHeight="1">
      <c r="A36" s="487"/>
      <c r="B36" s="45" t="s">
        <v>139</v>
      </c>
      <c r="C36" s="70">
        <v>53950</v>
      </c>
      <c r="D36" s="70">
        <v>53950</v>
      </c>
    </row>
    <row r="37" spans="1:4" ht="27" customHeight="1">
      <c r="A37" s="487"/>
      <c r="B37" s="45" t="s">
        <v>409</v>
      </c>
      <c r="C37" s="70">
        <v>2000</v>
      </c>
      <c r="D37" s="70">
        <v>2000</v>
      </c>
    </row>
    <row r="38" spans="1:4" ht="27.75" customHeight="1">
      <c r="A38" s="487"/>
      <c r="B38" s="45" t="s">
        <v>401</v>
      </c>
      <c r="C38" s="70">
        <v>174448</v>
      </c>
      <c r="D38" s="70">
        <v>174448</v>
      </c>
    </row>
    <row r="39" spans="1:4" ht="15" customHeight="1">
      <c r="A39" s="487"/>
      <c r="B39" s="45" t="s">
        <v>140</v>
      </c>
      <c r="C39" s="70">
        <v>87000</v>
      </c>
      <c r="D39" s="70">
        <v>96849</v>
      </c>
    </row>
    <row r="40" spans="1:4" ht="15" customHeight="1">
      <c r="A40" s="487"/>
      <c r="B40" s="45" t="s">
        <v>141</v>
      </c>
      <c r="C40" s="70">
        <v>11000</v>
      </c>
      <c r="D40" s="70">
        <v>11000</v>
      </c>
    </row>
    <row r="41" spans="1:4" ht="15" customHeight="1">
      <c r="A41" s="487"/>
      <c r="B41" s="45" t="s">
        <v>407</v>
      </c>
      <c r="C41" s="70">
        <v>10000</v>
      </c>
      <c r="D41" s="70">
        <v>10000</v>
      </c>
    </row>
    <row r="42" spans="1:4" ht="15" customHeight="1">
      <c r="A42" s="487"/>
      <c r="B42" s="45" t="s">
        <v>408</v>
      </c>
      <c r="C42" s="70">
        <v>650</v>
      </c>
      <c r="D42" s="70">
        <v>650</v>
      </c>
    </row>
    <row r="43" spans="1:4" ht="15" customHeight="1">
      <c r="A43" s="487"/>
      <c r="B43" s="45" t="s">
        <v>142</v>
      </c>
      <c r="C43" s="70">
        <v>1400</v>
      </c>
      <c r="D43" s="70">
        <v>1030</v>
      </c>
    </row>
    <row r="44" spans="1:4" ht="15" customHeight="1">
      <c r="A44" s="487"/>
      <c r="B44" s="45" t="s">
        <v>143</v>
      </c>
      <c r="C44" s="70">
        <v>400</v>
      </c>
      <c r="D44" s="70">
        <v>400</v>
      </c>
    </row>
    <row r="45" spans="1:4" ht="15" customHeight="1">
      <c r="A45" s="487"/>
      <c r="B45" s="45" t="s">
        <v>144</v>
      </c>
      <c r="C45" s="70">
        <v>3300</v>
      </c>
      <c r="D45" s="70">
        <v>2276</v>
      </c>
    </row>
    <row r="46" spans="1:4" ht="15" customHeight="1">
      <c r="A46" s="487"/>
      <c r="B46" s="45" t="s">
        <v>145</v>
      </c>
      <c r="C46" s="70"/>
      <c r="D46" s="70"/>
    </row>
    <row r="47" spans="1:4" ht="15" customHeight="1">
      <c r="A47" s="487"/>
      <c r="B47" s="45" t="s">
        <v>146</v>
      </c>
      <c r="C47" s="70">
        <v>500</v>
      </c>
      <c r="D47" s="70">
        <v>500</v>
      </c>
    </row>
    <row r="48" spans="1:4" ht="27" customHeight="1">
      <c r="A48" s="487"/>
      <c r="B48" s="45" t="s">
        <v>429</v>
      </c>
      <c r="C48" s="70">
        <v>28000</v>
      </c>
      <c r="D48" s="70">
        <v>28000</v>
      </c>
    </row>
    <row r="49" spans="1:4" ht="15" customHeight="1">
      <c r="A49" s="487"/>
      <c r="B49" s="45" t="s">
        <v>147</v>
      </c>
      <c r="C49" s="70">
        <v>500</v>
      </c>
      <c r="D49" s="70">
        <v>500</v>
      </c>
    </row>
    <row r="50" spans="1:4" ht="15" customHeight="1">
      <c r="A50" s="492"/>
      <c r="B50" s="45"/>
      <c r="C50" s="70"/>
      <c r="D50" s="70"/>
    </row>
    <row r="51" spans="1:4" ht="15" customHeight="1">
      <c r="A51" s="42" t="s">
        <v>25</v>
      </c>
      <c r="B51" s="46" t="s">
        <v>148</v>
      </c>
      <c r="C51" s="68">
        <f>C54+C60+C61+C62+C63+C64+C65+C66+C68+C88</f>
        <v>78054</v>
      </c>
      <c r="D51" s="68">
        <f>D54+D60+D61+D62+D63+D64+D65+D66+D68+D88</f>
        <v>77896</v>
      </c>
    </row>
    <row r="52" spans="1:4" ht="15" customHeight="1">
      <c r="A52" s="488"/>
      <c r="B52" s="47" t="s">
        <v>149</v>
      </c>
      <c r="C52" s="70"/>
      <c r="D52" s="70"/>
    </row>
    <row r="53" spans="1:4" ht="15" customHeight="1">
      <c r="A53" s="489"/>
      <c r="B53" s="44"/>
      <c r="C53" s="70"/>
      <c r="D53" s="70"/>
    </row>
    <row r="54" spans="1:4" ht="15" customHeight="1">
      <c r="A54" s="489"/>
      <c r="B54" s="48" t="s">
        <v>150</v>
      </c>
      <c r="C54" s="71">
        <v>4000</v>
      </c>
      <c r="D54" s="71">
        <v>4000</v>
      </c>
    </row>
    <row r="55" spans="1:4" ht="15" customHeight="1">
      <c r="A55" s="489"/>
      <c r="B55" s="45" t="s">
        <v>151</v>
      </c>
      <c r="C55" s="70">
        <v>200</v>
      </c>
      <c r="D55" s="70">
        <v>200</v>
      </c>
    </row>
    <row r="56" spans="1:4" ht="15" customHeight="1">
      <c r="A56" s="489"/>
      <c r="B56" s="45" t="s">
        <v>445</v>
      </c>
      <c r="C56" s="70">
        <v>2000</v>
      </c>
      <c r="D56" s="70">
        <v>2000</v>
      </c>
    </row>
    <row r="57" spans="1:4" ht="15" customHeight="1">
      <c r="A57" s="489"/>
      <c r="B57" s="45" t="s">
        <v>446</v>
      </c>
      <c r="C57" s="70">
        <v>1600</v>
      </c>
      <c r="D57" s="70">
        <v>1600</v>
      </c>
    </row>
    <row r="58" spans="1:4" ht="15" customHeight="1">
      <c r="A58" s="489"/>
      <c r="B58" s="45" t="s">
        <v>415</v>
      </c>
      <c r="C58" s="70">
        <v>200</v>
      </c>
      <c r="D58" s="70">
        <v>200</v>
      </c>
    </row>
    <row r="59" spans="1:4" ht="15" customHeight="1">
      <c r="A59" s="489"/>
      <c r="B59" s="45"/>
      <c r="C59" s="70"/>
      <c r="D59" s="70"/>
    </row>
    <row r="60" spans="1:4" ht="15" customHeight="1">
      <c r="A60" s="489"/>
      <c r="B60" s="45" t="s">
        <v>152</v>
      </c>
      <c r="C60" s="70">
        <v>1170</v>
      </c>
      <c r="D60" s="70">
        <v>1170</v>
      </c>
    </row>
    <row r="61" spans="1:4" ht="15" customHeight="1">
      <c r="A61" s="489"/>
      <c r="B61" s="45" t="s">
        <v>153</v>
      </c>
      <c r="C61" s="70">
        <v>2940</v>
      </c>
      <c r="D61" s="70">
        <v>2940</v>
      </c>
    </row>
    <row r="62" spans="1:4" ht="15" customHeight="1">
      <c r="A62" s="489"/>
      <c r="B62" s="45" t="s">
        <v>154</v>
      </c>
      <c r="C62" s="70">
        <v>290</v>
      </c>
      <c r="D62" s="70">
        <v>290</v>
      </c>
    </row>
    <row r="63" spans="1:4" ht="15" customHeight="1">
      <c r="A63" s="489"/>
      <c r="B63" s="45" t="s">
        <v>155</v>
      </c>
      <c r="C63" s="70">
        <v>170</v>
      </c>
      <c r="D63" s="70">
        <v>170</v>
      </c>
    </row>
    <row r="64" spans="1:4" ht="15" customHeight="1">
      <c r="A64" s="489"/>
      <c r="B64" s="45" t="s">
        <v>156</v>
      </c>
      <c r="C64" s="70">
        <v>2940</v>
      </c>
      <c r="D64" s="70">
        <v>2940</v>
      </c>
    </row>
    <row r="65" spans="1:4" ht="15" customHeight="1">
      <c r="A65" s="489"/>
      <c r="B65" s="45" t="s">
        <v>157</v>
      </c>
      <c r="C65" s="70">
        <v>23114</v>
      </c>
      <c r="D65" s="70">
        <v>23114</v>
      </c>
    </row>
    <row r="66" spans="1:4" ht="15" customHeight="1">
      <c r="A66" s="489"/>
      <c r="B66" s="45" t="s">
        <v>158</v>
      </c>
      <c r="C66" s="70">
        <v>1270</v>
      </c>
      <c r="D66" s="70">
        <v>1270</v>
      </c>
    </row>
    <row r="67" spans="1:4" ht="15" customHeight="1">
      <c r="A67" s="489"/>
      <c r="B67" s="45"/>
      <c r="C67" s="70"/>
      <c r="D67" s="70"/>
    </row>
    <row r="68" spans="1:4" ht="15" customHeight="1">
      <c r="A68" s="489"/>
      <c r="B68" s="48" t="s">
        <v>159</v>
      </c>
      <c r="C68" s="71">
        <f>SUM(C69:C86)</f>
        <v>38160</v>
      </c>
      <c r="D68" s="71">
        <f>SUM(D69:D86)</f>
        <v>38002</v>
      </c>
    </row>
    <row r="69" spans="1:4" ht="15" customHeight="1">
      <c r="A69" s="489"/>
      <c r="B69" s="44" t="s">
        <v>160</v>
      </c>
      <c r="C69" s="70">
        <v>11000</v>
      </c>
      <c r="D69" s="70">
        <v>11000</v>
      </c>
    </row>
    <row r="70" spans="1:4" ht="15" customHeight="1">
      <c r="A70" s="489"/>
      <c r="B70" s="44" t="s">
        <v>534</v>
      </c>
      <c r="C70" s="70">
        <v>4020</v>
      </c>
      <c r="D70" s="70">
        <v>4020</v>
      </c>
    </row>
    <row r="71" spans="1:4" ht="15" customHeight="1">
      <c r="A71" s="489"/>
      <c r="B71" s="44" t="s">
        <v>161</v>
      </c>
      <c r="C71" s="70"/>
      <c r="D71" s="70"/>
    </row>
    <row r="72" spans="1:4" ht="15" customHeight="1">
      <c r="A72" s="489"/>
      <c r="B72" s="45" t="s">
        <v>179</v>
      </c>
      <c r="C72" s="70">
        <v>3180</v>
      </c>
      <c r="D72" s="70">
        <v>3380</v>
      </c>
    </row>
    <row r="73" spans="1:4" ht="15" customHeight="1">
      <c r="A73" s="489"/>
      <c r="B73" s="45" t="s">
        <v>180</v>
      </c>
      <c r="C73" s="70">
        <v>13000</v>
      </c>
      <c r="D73" s="70">
        <v>13000</v>
      </c>
    </row>
    <row r="74" spans="1:4" ht="15" customHeight="1">
      <c r="A74" s="489"/>
      <c r="B74" s="45" t="s">
        <v>181</v>
      </c>
      <c r="C74" s="70">
        <v>3430</v>
      </c>
      <c r="D74" s="70">
        <v>3430</v>
      </c>
    </row>
    <row r="75" spans="1:4" ht="15" customHeight="1">
      <c r="A75" s="489"/>
      <c r="B75" s="45" t="s">
        <v>182</v>
      </c>
      <c r="C75" s="70">
        <v>420</v>
      </c>
      <c r="D75" s="70">
        <v>420</v>
      </c>
    </row>
    <row r="76" spans="1:4" ht="15" customHeight="1">
      <c r="A76" s="489"/>
      <c r="B76" s="45"/>
      <c r="C76" s="70"/>
      <c r="D76" s="70"/>
    </row>
    <row r="77" spans="1:4" ht="15" customHeight="1">
      <c r="A77" s="489"/>
      <c r="B77" s="45" t="s">
        <v>183</v>
      </c>
      <c r="C77" s="70">
        <v>600</v>
      </c>
      <c r="D77" s="70">
        <v>600</v>
      </c>
    </row>
    <row r="78" spans="1:4" ht="15" customHeight="1">
      <c r="A78" s="489"/>
      <c r="B78" s="44" t="s">
        <v>184</v>
      </c>
      <c r="C78" s="70">
        <v>100</v>
      </c>
      <c r="D78" s="70">
        <v>100</v>
      </c>
    </row>
    <row r="79" spans="1:4" ht="15" customHeight="1">
      <c r="A79" s="489"/>
      <c r="B79" s="44" t="s">
        <v>185</v>
      </c>
      <c r="C79" s="70">
        <v>150</v>
      </c>
      <c r="D79" s="70">
        <v>150</v>
      </c>
    </row>
    <row r="80" spans="1:4" ht="15" customHeight="1">
      <c r="A80" s="489"/>
      <c r="B80" s="45" t="s">
        <v>186</v>
      </c>
      <c r="C80" s="70">
        <v>250</v>
      </c>
      <c r="D80" s="70">
        <v>350</v>
      </c>
    </row>
    <row r="81" spans="1:4" ht="15" customHeight="1">
      <c r="A81" s="489"/>
      <c r="B81" s="44" t="s">
        <v>187</v>
      </c>
      <c r="C81" s="70">
        <v>520</v>
      </c>
      <c r="D81" s="70">
        <v>220</v>
      </c>
    </row>
    <row r="82" spans="1:4" ht="15" customHeight="1">
      <c r="A82" s="489"/>
      <c r="B82" s="44" t="s">
        <v>188</v>
      </c>
      <c r="C82" s="70">
        <v>200</v>
      </c>
      <c r="D82" s="70">
        <v>200</v>
      </c>
    </row>
    <row r="83" spans="1:4" ht="15" customHeight="1">
      <c r="A83" s="489"/>
      <c r="B83" s="44" t="s">
        <v>189</v>
      </c>
      <c r="C83" s="70">
        <v>90</v>
      </c>
      <c r="D83" s="70">
        <v>90</v>
      </c>
    </row>
    <row r="84" spans="1:4" ht="15" customHeight="1">
      <c r="A84" s="489"/>
      <c r="B84" s="44" t="s">
        <v>190</v>
      </c>
      <c r="C84" s="70">
        <v>720</v>
      </c>
      <c r="D84" s="70">
        <v>720</v>
      </c>
    </row>
    <row r="85" spans="1:4" ht="15" customHeight="1">
      <c r="A85" s="489"/>
      <c r="B85" s="44" t="s">
        <v>447</v>
      </c>
      <c r="C85" s="70">
        <v>80</v>
      </c>
      <c r="D85" s="70">
        <v>80</v>
      </c>
    </row>
    <row r="86" spans="1:4" ht="15" customHeight="1">
      <c r="A86" s="489"/>
      <c r="B86" s="44" t="s">
        <v>191</v>
      </c>
      <c r="C86" s="70">
        <v>400</v>
      </c>
      <c r="D86" s="70">
        <v>242</v>
      </c>
    </row>
    <row r="87" spans="1:4" ht="15" customHeight="1" thickBot="1">
      <c r="A87" s="489"/>
      <c r="B87" s="427"/>
      <c r="C87" s="428"/>
      <c r="D87" s="428"/>
    </row>
    <row r="88" spans="1:5" ht="15" customHeight="1" thickBot="1">
      <c r="A88" s="489"/>
      <c r="B88" s="13" t="s">
        <v>162</v>
      </c>
      <c r="C88" s="438">
        <v>4000</v>
      </c>
      <c r="D88" s="438">
        <v>4000</v>
      </c>
      <c r="E88" s="237"/>
    </row>
    <row r="89" spans="1:4" ht="15" customHeight="1">
      <c r="A89" s="490"/>
      <c r="B89" s="338"/>
      <c r="C89" s="312"/>
      <c r="D89" s="312"/>
    </row>
    <row r="90" spans="1:4" ht="15" customHeight="1">
      <c r="A90" s="490"/>
      <c r="B90" s="338"/>
      <c r="C90" s="312"/>
      <c r="D90" s="312"/>
    </row>
    <row r="91" spans="1:4" ht="15" customHeight="1" thickBot="1">
      <c r="A91" s="491"/>
      <c r="B91" s="338"/>
      <c r="C91" s="312"/>
      <c r="D91" s="312"/>
    </row>
    <row r="92" spans="1:4" ht="15" customHeight="1">
      <c r="A92" s="42" t="s">
        <v>32</v>
      </c>
      <c r="B92" s="426" t="s">
        <v>163</v>
      </c>
      <c r="C92" s="231">
        <f>SUM(C93:C110)</f>
        <v>112802</v>
      </c>
      <c r="D92" s="231">
        <f>SUM(D93:D110)</f>
        <v>112802</v>
      </c>
    </row>
    <row r="93" spans="1:4" ht="15" customHeight="1">
      <c r="A93" s="486"/>
      <c r="B93" s="44" t="s">
        <v>164</v>
      </c>
      <c r="C93" s="70">
        <v>1000</v>
      </c>
      <c r="D93" s="70">
        <v>1000</v>
      </c>
    </row>
    <row r="94" spans="1:4" ht="15" customHeight="1">
      <c r="A94" s="487"/>
      <c r="B94" s="45" t="s">
        <v>165</v>
      </c>
      <c r="C94" s="70">
        <v>43200</v>
      </c>
      <c r="D94" s="70">
        <v>43200</v>
      </c>
    </row>
    <row r="95" spans="1:4" ht="15" customHeight="1">
      <c r="A95" s="487"/>
      <c r="B95" s="45" t="s">
        <v>166</v>
      </c>
      <c r="C95" s="70">
        <v>14015</v>
      </c>
      <c r="D95" s="70">
        <v>14015</v>
      </c>
    </row>
    <row r="96" spans="1:4" ht="15" customHeight="1">
      <c r="A96" s="487"/>
      <c r="B96" s="45" t="s">
        <v>167</v>
      </c>
      <c r="C96" s="70"/>
      <c r="D96" s="70"/>
    </row>
    <row r="97" spans="1:4" ht="15" customHeight="1">
      <c r="A97" s="487"/>
      <c r="B97" s="45" t="s">
        <v>168</v>
      </c>
      <c r="C97" s="70">
        <v>837</v>
      </c>
      <c r="D97" s="70">
        <v>837</v>
      </c>
    </row>
    <row r="98" spans="1:4" ht="15" customHeight="1">
      <c r="A98" s="487"/>
      <c r="B98" s="45" t="s">
        <v>169</v>
      </c>
      <c r="C98" s="70">
        <v>1000</v>
      </c>
      <c r="D98" s="70">
        <v>1000</v>
      </c>
    </row>
    <row r="99" spans="1:4" ht="15" customHeight="1">
      <c r="A99" s="487"/>
      <c r="B99" s="45" t="s">
        <v>170</v>
      </c>
      <c r="C99" s="70">
        <v>4000</v>
      </c>
      <c r="D99" s="70">
        <v>4000</v>
      </c>
    </row>
    <row r="100" spans="1:4" ht="15" customHeight="1">
      <c r="A100" s="487"/>
      <c r="B100" s="45" t="s">
        <v>171</v>
      </c>
      <c r="C100" s="70">
        <v>3000</v>
      </c>
      <c r="D100" s="70">
        <v>3000</v>
      </c>
    </row>
    <row r="101" spans="1:4" ht="15" customHeight="1">
      <c r="A101" s="487"/>
      <c r="B101" s="45" t="s">
        <v>172</v>
      </c>
      <c r="C101" s="70">
        <v>1800</v>
      </c>
      <c r="D101" s="70">
        <v>1800</v>
      </c>
    </row>
    <row r="102" spans="1:4" ht="15" customHeight="1">
      <c r="A102" s="487"/>
      <c r="B102" s="45" t="s">
        <v>173</v>
      </c>
      <c r="C102" s="70">
        <v>2200</v>
      </c>
      <c r="D102" s="70">
        <v>2200</v>
      </c>
    </row>
    <row r="103" spans="1:4" ht="15" customHeight="1">
      <c r="A103" s="487"/>
      <c r="B103" s="45" t="s">
        <v>174</v>
      </c>
      <c r="C103" s="70">
        <v>12900</v>
      </c>
      <c r="D103" s="70">
        <v>12900</v>
      </c>
    </row>
    <row r="104" spans="1:4" ht="15" customHeight="1">
      <c r="A104" s="487"/>
      <c r="B104" s="45" t="s">
        <v>175</v>
      </c>
      <c r="C104" s="70">
        <v>10000</v>
      </c>
      <c r="D104" s="70">
        <v>10000</v>
      </c>
    </row>
    <row r="105" spans="1:4" ht="15" customHeight="1">
      <c r="A105" s="487"/>
      <c r="B105" s="45" t="s">
        <v>176</v>
      </c>
      <c r="C105" s="313">
        <v>14000</v>
      </c>
      <c r="D105" s="313">
        <v>14000</v>
      </c>
    </row>
    <row r="106" spans="1:4" ht="15" customHeight="1">
      <c r="A106" s="487"/>
      <c r="B106" s="45" t="s">
        <v>177</v>
      </c>
      <c r="C106" s="70">
        <v>1800</v>
      </c>
      <c r="D106" s="70">
        <v>1800</v>
      </c>
    </row>
    <row r="107" spans="1:4" ht="15" customHeight="1">
      <c r="A107" s="487"/>
      <c r="B107" s="45" t="s">
        <v>448</v>
      </c>
      <c r="C107" s="70">
        <v>2000</v>
      </c>
      <c r="D107" s="70">
        <v>2000</v>
      </c>
    </row>
    <row r="108" spans="1:4" ht="15" customHeight="1">
      <c r="A108" s="487"/>
      <c r="B108" s="45" t="s">
        <v>450</v>
      </c>
      <c r="C108" s="70">
        <v>50</v>
      </c>
      <c r="D108" s="70">
        <v>50</v>
      </c>
    </row>
    <row r="109" spans="1:4" ht="15" customHeight="1">
      <c r="A109" s="487"/>
      <c r="B109" s="45" t="s">
        <v>449</v>
      </c>
      <c r="C109" s="70">
        <v>500</v>
      </c>
      <c r="D109" s="70">
        <v>500</v>
      </c>
    </row>
    <row r="110" spans="1:4" ht="15" customHeight="1">
      <c r="A110" s="487"/>
      <c r="B110" s="45" t="s">
        <v>178</v>
      </c>
      <c r="C110" s="70">
        <v>500</v>
      </c>
      <c r="D110" s="70">
        <v>500</v>
      </c>
    </row>
    <row r="111" spans="1:4" ht="15" customHeight="1">
      <c r="A111" s="4"/>
      <c r="B111" s="5"/>
      <c r="C111" s="5"/>
      <c r="D111" s="5"/>
    </row>
    <row r="112" spans="1:5" ht="15" customHeight="1">
      <c r="A112" s="4"/>
      <c r="B112" s="5"/>
      <c r="C112" s="51"/>
      <c r="D112" s="51"/>
      <c r="E112" s="12"/>
    </row>
    <row r="113" spans="1:4" ht="15" customHeight="1">
      <c r="A113" s="4"/>
      <c r="B113" s="5"/>
      <c r="C113" s="5"/>
      <c r="D113" s="5"/>
    </row>
    <row r="114" spans="1:4" ht="15" customHeight="1">
      <c r="A114" s="4"/>
      <c r="B114" s="5"/>
      <c r="C114" s="5"/>
      <c r="D114" s="5"/>
    </row>
    <row r="115" spans="1:4" ht="15" customHeight="1">
      <c r="A115" s="4"/>
      <c r="B115" s="5"/>
      <c r="C115" s="5"/>
      <c r="D115" s="5"/>
    </row>
    <row r="116" spans="1:4" ht="15" customHeight="1">
      <c r="A116" s="4"/>
      <c r="B116" s="5"/>
      <c r="C116" s="5"/>
      <c r="D116" s="5"/>
    </row>
    <row r="117" spans="1:4" ht="15" customHeight="1">
      <c r="A117" s="4"/>
      <c r="B117" s="5"/>
      <c r="C117" s="5"/>
      <c r="D117" s="5"/>
    </row>
  </sheetData>
  <sheetProtection/>
  <mergeCells count="9">
    <mergeCell ref="A93:A110"/>
    <mergeCell ref="A52:A91"/>
    <mergeCell ref="A10:A50"/>
    <mergeCell ref="B5:B6"/>
    <mergeCell ref="A1:D1"/>
    <mergeCell ref="A3:D3"/>
    <mergeCell ref="C5:C6"/>
    <mergeCell ref="D5:D6"/>
    <mergeCell ref="A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4">
      <selection activeCell="A3" sqref="A3:D3"/>
    </sheetView>
  </sheetViews>
  <sheetFormatPr defaultColWidth="9.140625" defaultRowHeight="12.75"/>
  <cols>
    <col min="1" max="1" width="4.421875" style="0" customWidth="1"/>
    <col min="2" max="2" width="60.57421875" style="0" customWidth="1"/>
    <col min="3" max="3" width="10.7109375" style="0" customWidth="1"/>
    <col min="4" max="4" width="12.28125" style="0" customWidth="1"/>
    <col min="5" max="5" width="24.8515625" style="0" customWidth="1"/>
    <col min="8" max="8" width="8.57421875" style="0" customWidth="1"/>
  </cols>
  <sheetData>
    <row r="1" spans="1:4" ht="12.75">
      <c r="A1" s="463" t="s">
        <v>234</v>
      </c>
      <c r="B1" s="463"/>
      <c r="C1" s="463"/>
      <c r="D1" s="463"/>
    </row>
    <row r="2" spans="1:4" ht="12.75">
      <c r="A2" s="467" t="s">
        <v>578</v>
      </c>
      <c r="B2" s="467"/>
      <c r="C2" s="467"/>
      <c r="D2" s="467"/>
    </row>
    <row r="3" spans="1:4" ht="12.75">
      <c r="A3" s="467" t="s">
        <v>468</v>
      </c>
      <c r="B3" s="467"/>
      <c r="C3" s="467"/>
      <c r="D3" s="467"/>
    </row>
    <row r="4" spans="1:4" ht="13.5" thickBot="1">
      <c r="A4" s="464" t="s">
        <v>235</v>
      </c>
      <c r="B4" s="464"/>
      <c r="C4" s="464"/>
      <c r="D4" s="464"/>
    </row>
    <row r="5" spans="1:4" ht="38.25" customHeight="1" thickBot="1" thickTop="1">
      <c r="A5" s="243" t="s">
        <v>192</v>
      </c>
      <c r="B5" s="244" t="s">
        <v>193</v>
      </c>
      <c r="C5" s="245" t="s">
        <v>552</v>
      </c>
      <c r="D5" s="245" t="s">
        <v>469</v>
      </c>
    </row>
    <row r="6" spans="1:4" ht="13.5" customHeight="1" thickBot="1">
      <c r="A6" s="6"/>
      <c r="B6" s="1"/>
      <c r="C6" s="1"/>
      <c r="D6" s="1"/>
    </row>
    <row r="7" spans="1:4" ht="15.75" customHeight="1" thickBot="1">
      <c r="A7" s="242" t="s">
        <v>3</v>
      </c>
      <c r="B7" s="498" t="s">
        <v>194</v>
      </c>
      <c r="C7" s="499"/>
      <c r="D7" s="499"/>
    </row>
    <row r="8" spans="1:4" ht="15" customHeight="1" thickBot="1">
      <c r="A8" s="6"/>
      <c r="B8" s="1"/>
      <c r="C8" s="1"/>
      <c r="D8" s="1"/>
    </row>
    <row r="9" spans="1:4" ht="15" customHeight="1">
      <c r="A9" s="344" t="s">
        <v>5</v>
      </c>
      <c r="B9" s="345" t="s">
        <v>195</v>
      </c>
      <c r="C9" s="346">
        <v>495</v>
      </c>
      <c r="D9" s="346">
        <v>495</v>
      </c>
    </row>
    <row r="10" spans="1:4" ht="15" customHeight="1">
      <c r="A10" s="347" t="s">
        <v>9</v>
      </c>
      <c r="B10" s="29" t="s">
        <v>462</v>
      </c>
      <c r="C10" s="348">
        <v>350</v>
      </c>
      <c r="D10" s="348">
        <v>350</v>
      </c>
    </row>
    <row r="11" spans="1:4" ht="15" customHeight="1">
      <c r="A11" s="347" t="s">
        <v>74</v>
      </c>
      <c r="B11" s="29" t="s">
        <v>463</v>
      </c>
      <c r="C11" s="348">
        <v>11500</v>
      </c>
      <c r="D11" s="348">
        <v>11500</v>
      </c>
    </row>
    <row r="12" spans="1:4" ht="15" customHeight="1">
      <c r="A12" s="347" t="s">
        <v>77</v>
      </c>
      <c r="B12" s="349" t="s">
        <v>410</v>
      </c>
      <c r="C12" s="348">
        <v>250</v>
      </c>
      <c r="D12" s="348">
        <v>250</v>
      </c>
    </row>
    <row r="13" spans="1:4" ht="15" customHeight="1">
      <c r="A13" s="347" t="s">
        <v>79</v>
      </c>
      <c r="B13" s="29" t="s">
        <v>464</v>
      </c>
      <c r="C13" s="348">
        <v>130</v>
      </c>
      <c r="D13" s="348">
        <v>130</v>
      </c>
    </row>
    <row r="14" spans="1:4" ht="15" customHeight="1">
      <c r="A14" s="347" t="s">
        <v>81</v>
      </c>
      <c r="B14" s="29" t="s">
        <v>465</v>
      </c>
      <c r="C14" s="348">
        <v>330</v>
      </c>
      <c r="D14" s="348">
        <v>330</v>
      </c>
    </row>
    <row r="15" spans="1:4" ht="15" customHeight="1">
      <c r="A15" s="347" t="s">
        <v>83</v>
      </c>
      <c r="B15" s="29" t="s">
        <v>411</v>
      </c>
      <c r="C15" s="348">
        <v>300</v>
      </c>
      <c r="D15" s="348">
        <v>300</v>
      </c>
    </row>
    <row r="16" spans="1:4" ht="15" customHeight="1">
      <c r="A16" s="347" t="s">
        <v>85</v>
      </c>
      <c r="B16" s="349" t="s">
        <v>466</v>
      </c>
      <c r="C16" s="328">
        <v>47000</v>
      </c>
      <c r="D16" s="328">
        <v>47000</v>
      </c>
    </row>
    <row r="17" spans="1:4" ht="15" customHeight="1">
      <c r="A17" s="347" t="s">
        <v>88</v>
      </c>
      <c r="B17" s="349" t="s">
        <v>467</v>
      </c>
      <c r="C17" s="328">
        <v>1400</v>
      </c>
      <c r="D17" s="328">
        <v>1400</v>
      </c>
    </row>
    <row r="18" spans="1:4" ht="18.75" customHeight="1" thickBot="1">
      <c r="A18" s="350"/>
      <c r="B18" s="351" t="s">
        <v>96</v>
      </c>
      <c r="C18" s="352">
        <f>SUM(C9:C17)</f>
        <v>61755</v>
      </c>
      <c r="D18" s="352">
        <f>SUM(D9:D17)</f>
        <v>61755</v>
      </c>
    </row>
    <row r="19" spans="1:4" ht="18" customHeight="1">
      <c r="A19" s="360"/>
      <c r="B19" s="361"/>
      <c r="C19" s="362"/>
      <c r="D19" s="362"/>
    </row>
    <row r="20" spans="1:4" ht="13.5" customHeight="1" thickBot="1">
      <c r="A20" s="260"/>
      <c r="B20" s="261"/>
      <c r="C20" s="262"/>
      <c r="D20" s="262"/>
    </row>
    <row r="21" spans="1:4" ht="42" customHeight="1" thickBot="1">
      <c r="A21" s="243" t="s">
        <v>192</v>
      </c>
      <c r="B21" s="244" t="s">
        <v>193</v>
      </c>
      <c r="C21" s="245" t="s">
        <v>552</v>
      </c>
      <c r="D21" s="245" t="s">
        <v>469</v>
      </c>
    </row>
    <row r="22" spans="1:4" ht="13.5" customHeight="1" thickBot="1">
      <c r="A22" s="6"/>
      <c r="B22" s="1"/>
      <c r="C22" s="1"/>
      <c r="D22" s="1"/>
    </row>
    <row r="23" spans="1:4" ht="16.5" customHeight="1" thickBot="1">
      <c r="A23" s="242" t="s">
        <v>14</v>
      </c>
      <c r="B23" s="498" t="s">
        <v>196</v>
      </c>
      <c r="C23" s="499"/>
      <c r="D23" s="499"/>
    </row>
    <row r="24" spans="1:4" ht="13.5" customHeight="1">
      <c r="A24" s="347" t="s">
        <v>5</v>
      </c>
      <c r="B24" s="353" t="s">
        <v>243</v>
      </c>
      <c r="C24" s="348">
        <v>16653</v>
      </c>
      <c r="D24" s="348">
        <v>16653</v>
      </c>
    </row>
    <row r="25" spans="1:4" ht="13.5" customHeight="1">
      <c r="A25" s="354" t="s">
        <v>9</v>
      </c>
      <c r="B25" s="29" t="s">
        <v>470</v>
      </c>
      <c r="C25" s="355">
        <v>4179</v>
      </c>
      <c r="D25" s="355">
        <v>4179</v>
      </c>
    </row>
    <row r="26" spans="1:4" ht="13.5" customHeight="1">
      <c r="A26" s="354" t="s">
        <v>74</v>
      </c>
      <c r="B26" s="29" t="s">
        <v>471</v>
      </c>
      <c r="C26" s="355">
        <v>18774</v>
      </c>
      <c r="D26" s="355">
        <v>18774</v>
      </c>
    </row>
    <row r="27" spans="1:4" ht="13.5" customHeight="1">
      <c r="A27" s="347" t="s">
        <v>77</v>
      </c>
      <c r="B27" s="353" t="s">
        <v>472</v>
      </c>
      <c r="C27" s="348">
        <v>5280</v>
      </c>
      <c r="D27" s="348">
        <v>5280</v>
      </c>
    </row>
    <row r="28" spans="1:4" ht="13.5" customHeight="1">
      <c r="A28" s="347" t="s">
        <v>79</v>
      </c>
      <c r="B28" s="353" t="s">
        <v>473</v>
      </c>
      <c r="C28" s="348">
        <v>25</v>
      </c>
      <c r="D28" s="348">
        <v>25</v>
      </c>
    </row>
    <row r="29" spans="1:4" ht="13.5" customHeight="1">
      <c r="A29" s="347" t="s">
        <v>81</v>
      </c>
      <c r="B29" s="353" t="s">
        <v>474</v>
      </c>
      <c r="C29" s="328">
        <v>3100</v>
      </c>
      <c r="D29" s="328">
        <v>3100</v>
      </c>
    </row>
    <row r="30" spans="1:4" ht="13.5" customHeight="1" thickBot="1">
      <c r="A30" s="347" t="s">
        <v>83</v>
      </c>
      <c r="B30" s="356" t="s">
        <v>543</v>
      </c>
      <c r="C30" s="357">
        <v>295932</v>
      </c>
      <c r="D30" s="357">
        <v>96996</v>
      </c>
    </row>
    <row r="31" spans="1:4" ht="13.5" customHeight="1" thickBot="1">
      <c r="A31" s="358"/>
      <c r="B31" s="249" t="s">
        <v>96</v>
      </c>
      <c r="C31" s="359">
        <f>SUM(C24:C30)</f>
        <v>343943</v>
      </c>
      <c r="D31" s="359">
        <f>SUM(D24:D30)</f>
        <v>145007</v>
      </c>
    </row>
    <row r="32" spans="1:4" ht="13.5" customHeight="1">
      <c r="A32" s="260"/>
      <c r="B32" s="261"/>
      <c r="C32" s="262"/>
      <c r="D32" s="262"/>
    </row>
    <row r="33" spans="1:4" ht="13.5" customHeight="1">
      <c r="A33" s="260"/>
      <c r="B33" s="261"/>
      <c r="C33" s="262"/>
      <c r="D33" s="262"/>
    </row>
    <row r="34" spans="1:4" ht="13.5" customHeight="1">
      <c r="A34" s="260"/>
      <c r="B34" s="261"/>
      <c r="C34" s="262"/>
      <c r="D34" s="262"/>
    </row>
    <row r="35" spans="1:4" ht="15" customHeight="1">
      <c r="A35" s="260"/>
      <c r="C35" s="262"/>
      <c r="D35" s="262"/>
    </row>
    <row r="36" spans="1:4" ht="15" customHeight="1" thickBot="1">
      <c r="A36" s="56"/>
      <c r="B36" s="258"/>
      <c r="C36" s="259"/>
      <c r="D36" s="259"/>
    </row>
    <row r="37" spans="1:4" ht="39" thickBot="1">
      <c r="A37" s="247" t="s">
        <v>192</v>
      </c>
      <c r="B37" s="248" t="s">
        <v>193</v>
      </c>
      <c r="C37" s="245" t="s">
        <v>552</v>
      </c>
      <c r="D37" s="245" t="s">
        <v>479</v>
      </c>
    </row>
    <row r="38" spans="1:4" ht="19.5" customHeight="1" thickBot="1">
      <c r="A38" s="6"/>
      <c r="B38" s="1"/>
      <c r="C38" s="1"/>
      <c r="D38" s="1"/>
    </row>
    <row r="39" spans="1:4" ht="15" customHeight="1">
      <c r="A39" s="500" t="s">
        <v>413</v>
      </c>
      <c r="B39" s="502" t="s">
        <v>228</v>
      </c>
      <c r="C39" s="503"/>
      <c r="D39" s="503"/>
    </row>
    <row r="40" spans="1:4" ht="15" customHeight="1" thickBot="1">
      <c r="A40" s="501"/>
      <c r="B40" s="504"/>
      <c r="C40" s="505"/>
      <c r="D40" s="505"/>
    </row>
    <row r="41" spans="1:6" ht="32.25" customHeight="1">
      <c r="A41" s="344" t="s">
        <v>5</v>
      </c>
      <c r="B41" s="363" t="s">
        <v>475</v>
      </c>
      <c r="C41" s="364">
        <v>3028</v>
      </c>
      <c r="D41" s="364">
        <v>3028</v>
      </c>
      <c r="E41" s="367"/>
      <c r="F41" s="368"/>
    </row>
    <row r="42" spans="1:6" ht="27.75" customHeight="1">
      <c r="A42" s="347" t="s">
        <v>9</v>
      </c>
      <c r="B42" s="365" t="s">
        <v>476</v>
      </c>
      <c r="C42" s="366">
        <v>1249</v>
      </c>
      <c r="D42" s="366">
        <v>1249</v>
      </c>
      <c r="E42" s="367"/>
      <c r="F42" s="368"/>
    </row>
    <row r="43" spans="1:6" ht="28.5" customHeight="1">
      <c r="A43" s="347" t="s">
        <v>74</v>
      </c>
      <c r="B43" s="29" t="s">
        <v>477</v>
      </c>
      <c r="C43" s="348">
        <v>2125</v>
      </c>
      <c r="D43" s="366">
        <v>2125</v>
      </c>
      <c r="E43" s="367"/>
      <c r="F43" s="368"/>
    </row>
    <row r="44" spans="1:6" ht="31.5" customHeight="1">
      <c r="A44" s="347" t="s">
        <v>77</v>
      </c>
      <c r="B44" s="353" t="s">
        <v>478</v>
      </c>
      <c r="C44" s="348">
        <v>400</v>
      </c>
      <c r="D44" s="366">
        <v>400</v>
      </c>
      <c r="E44" s="367"/>
      <c r="F44" s="368"/>
    </row>
    <row r="45" spans="1:6" ht="30" customHeight="1" thickBot="1">
      <c r="A45" s="251"/>
      <c r="B45" s="252" t="s">
        <v>96</v>
      </c>
      <c r="C45" s="253">
        <f>SUM(C41:C44)</f>
        <v>6802</v>
      </c>
      <c r="D45" s="253">
        <f>SUM(D41:D44)</f>
        <v>6802</v>
      </c>
      <c r="E45" s="7"/>
      <c r="F45" s="7"/>
    </row>
    <row r="46" spans="1:4" ht="15" customHeight="1">
      <c r="A46" s="7"/>
      <c r="B46" s="246"/>
      <c r="C46" s="257"/>
      <c r="D46" s="257"/>
    </row>
    <row r="47" spans="1:4" ht="15" customHeight="1">
      <c r="A47" s="7"/>
      <c r="C47" s="257"/>
      <c r="D47" s="257"/>
    </row>
    <row r="48" spans="1:4" ht="15" customHeight="1">
      <c r="A48" s="7"/>
      <c r="B48" s="246"/>
      <c r="C48" s="257"/>
      <c r="D48" s="257"/>
    </row>
    <row r="49" spans="1:4" ht="15" customHeight="1">
      <c r="A49" s="7"/>
      <c r="B49" s="246"/>
      <c r="C49" s="257"/>
      <c r="D49" s="257"/>
    </row>
    <row r="50" spans="1:4" ht="15" customHeight="1">
      <c r="A50" s="7"/>
      <c r="B50" s="246"/>
      <c r="C50" s="257"/>
      <c r="D50" s="257"/>
    </row>
    <row r="51" spans="1:4" ht="15" customHeight="1">
      <c r="A51" s="7"/>
      <c r="B51" s="246"/>
      <c r="C51" s="257"/>
      <c r="D51" s="257"/>
    </row>
    <row r="52" spans="1:4" ht="15" customHeight="1">
      <c r="A52" s="7"/>
      <c r="B52" s="7"/>
      <c r="C52" s="7"/>
      <c r="D52" s="7"/>
    </row>
    <row r="53" spans="1:4" ht="15" customHeight="1" thickBot="1">
      <c r="A53" s="7"/>
      <c r="B53" s="7"/>
      <c r="C53" s="7"/>
      <c r="D53" s="7"/>
    </row>
    <row r="54" spans="1:4" ht="40.5" customHeight="1" thickBot="1">
      <c r="A54" s="247" t="s">
        <v>192</v>
      </c>
      <c r="B54" s="248" t="s">
        <v>193</v>
      </c>
      <c r="C54" s="245" t="s">
        <v>552</v>
      </c>
      <c r="D54" s="245" t="s">
        <v>479</v>
      </c>
    </row>
    <row r="55" spans="1:4" ht="15" customHeight="1" thickBot="1">
      <c r="A55" s="278"/>
      <c r="B55" s="88"/>
      <c r="C55" s="89"/>
      <c r="D55" s="90"/>
    </row>
    <row r="56" spans="1:4" ht="15" customHeight="1" thickBot="1">
      <c r="A56" s="242" t="s">
        <v>25</v>
      </c>
      <c r="B56" s="498" t="s">
        <v>200</v>
      </c>
      <c r="C56" s="499"/>
      <c r="D56" s="499"/>
    </row>
    <row r="57" spans="1:4" ht="30" customHeight="1" thickBot="1">
      <c r="A57" s="279"/>
      <c r="B57" s="250"/>
      <c r="C57" s="250"/>
      <c r="D57" s="250"/>
    </row>
    <row r="58" spans="1:4" ht="30" customHeight="1">
      <c r="A58" s="347" t="s">
        <v>5</v>
      </c>
      <c r="B58" s="365" t="s">
        <v>527</v>
      </c>
      <c r="C58" s="328">
        <v>19725</v>
      </c>
      <c r="D58" s="328">
        <v>19725</v>
      </c>
    </row>
    <row r="59" spans="1:4" ht="30" customHeight="1">
      <c r="A59" s="347" t="s">
        <v>9</v>
      </c>
      <c r="B59" s="29" t="s">
        <v>528</v>
      </c>
      <c r="C59" s="328">
        <v>15000</v>
      </c>
      <c r="D59" s="328">
        <v>15000</v>
      </c>
    </row>
    <row r="60" spans="1:4" ht="30" customHeight="1">
      <c r="A60" s="421" t="s">
        <v>74</v>
      </c>
      <c r="B60" s="369" t="s">
        <v>529</v>
      </c>
      <c r="C60" s="329"/>
      <c r="D60" s="329"/>
    </row>
    <row r="61" spans="1:4" ht="30" customHeight="1">
      <c r="A61" s="420"/>
      <c r="B61" s="418" t="s">
        <v>530</v>
      </c>
      <c r="C61" s="419">
        <v>7143</v>
      </c>
      <c r="D61" s="419">
        <v>7143</v>
      </c>
    </row>
    <row r="62" spans="1:4" ht="15" customHeight="1">
      <c r="A62" s="422" t="s">
        <v>77</v>
      </c>
      <c r="B62" s="29" t="s">
        <v>432</v>
      </c>
      <c r="C62" s="328">
        <v>2880</v>
      </c>
      <c r="D62" s="328">
        <v>2880</v>
      </c>
    </row>
    <row r="63" spans="1:4" ht="15" customHeight="1">
      <c r="A63" s="347" t="s">
        <v>79</v>
      </c>
      <c r="B63" s="29" t="s">
        <v>480</v>
      </c>
      <c r="C63" s="328">
        <v>25000</v>
      </c>
      <c r="D63" s="328">
        <v>25000</v>
      </c>
    </row>
    <row r="64" spans="1:4" ht="15" customHeight="1">
      <c r="A64" s="497" t="s">
        <v>81</v>
      </c>
      <c r="B64" s="369" t="s">
        <v>209</v>
      </c>
      <c r="C64" s="329"/>
      <c r="D64" s="329"/>
    </row>
    <row r="65" spans="1:4" ht="15" customHeight="1">
      <c r="A65" s="497"/>
      <c r="B65" s="370" t="s">
        <v>481</v>
      </c>
      <c r="C65" s="371">
        <v>11000</v>
      </c>
      <c r="D65" s="371">
        <v>11000</v>
      </c>
    </row>
    <row r="66" spans="1:4" ht="15" customHeight="1">
      <c r="A66" s="497"/>
      <c r="B66" s="372" t="s">
        <v>482</v>
      </c>
      <c r="C66" s="373">
        <v>10000</v>
      </c>
      <c r="D66" s="373">
        <v>10000</v>
      </c>
    </row>
    <row r="67" spans="1:4" ht="13.5" customHeight="1">
      <c r="A67" s="347" t="s">
        <v>83</v>
      </c>
      <c r="B67" s="29" t="s">
        <v>483</v>
      </c>
      <c r="C67" s="328">
        <v>4200</v>
      </c>
      <c r="D67" s="328">
        <v>4200</v>
      </c>
    </row>
    <row r="68" spans="1:4" ht="15" customHeight="1">
      <c r="A68" s="347" t="s">
        <v>85</v>
      </c>
      <c r="B68" s="374" t="s">
        <v>201</v>
      </c>
      <c r="C68" s="348">
        <v>74563</v>
      </c>
      <c r="D68" s="348">
        <v>74563</v>
      </c>
    </row>
    <row r="69" spans="1:4" ht="15" customHeight="1">
      <c r="A69" s="347" t="s">
        <v>88</v>
      </c>
      <c r="B69" s="29" t="s">
        <v>484</v>
      </c>
      <c r="C69" s="328">
        <v>10000</v>
      </c>
      <c r="D69" s="328">
        <v>10000</v>
      </c>
    </row>
    <row r="70" spans="1:4" ht="15" customHeight="1">
      <c r="A70" s="347" t="s">
        <v>91</v>
      </c>
      <c r="B70" s="29" t="s">
        <v>416</v>
      </c>
      <c r="C70" s="328">
        <v>1000</v>
      </c>
      <c r="D70" s="328">
        <v>1000</v>
      </c>
    </row>
    <row r="71" spans="1:4" ht="15" customHeight="1">
      <c r="A71" s="347" t="s">
        <v>93</v>
      </c>
      <c r="B71" s="29" t="s">
        <v>485</v>
      </c>
      <c r="C71" s="328">
        <v>780</v>
      </c>
      <c r="D71" s="328">
        <v>780</v>
      </c>
    </row>
    <row r="72" spans="1:4" ht="15" customHeight="1">
      <c r="A72" s="347" t="s">
        <v>94</v>
      </c>
      <c r="B72" s="29" t="s">
        <v>486</v>
      </c>
      <c r="C72" s="328">
        <v>4000</v>
      </c>
      <c r="D72" s="328">
        <v>4000</v>
      </c>
    </row>
    <row r="73" spans="1:4" ht="15" customHeight="1">
      <c r="A73" s="347" t="s">
        <v>97</v>
      </c>
      <c r="B73" s="29" t="s">
        <v>487</v>
      </c>
      <c r="C73" s="328">
        <v>540</v>
      </c>
      <c r="D73" s="328">
        <v>540</v>
      </c>
    </row>
    <row r="74" spans="1:4" ht="15" customHeight="1">
      <c r="A74" s="347" t="s">
        <v>197</v>
      </c>
      <c r="B74" s="365" t="s">
        <v>488</v>
      </c>
      <c r="C74" s="348">
        <v>3000</v>
      </c>
      <c r="D74" s="348">
        <v>3000</v>
      </c>
    </row>
    <row r="75" spans="1:4" ht="18.75" customHeight="1">
      <c r="A75" s="347" t="s">
        <v>198</v>
      </c>
      <c r="B75" s="429" t="s">
        <v>489</v>
      </c>
      <c r="C75" s="430">
        <v>8000</v>
      </c>
      <c r="D75" s="430">
        <v>8000</v>
      </c>
    </row>
    <row r="76" spans="1:4" ht="18.75" customHeight="1">
      <c r="A76" s="347" t="s">
        <v>199</v>
      </c>
      <c r="B76" s="429" t="s">
        <v>490</v>
      </c>
      <c r="C76" s="430">
        <v>3829</v>
      </c>
      <c r="D76" s="430">
        <v>3829</v>
      </c>
    </row>
    <row r="77" spans="1:4" ht="18.75" customHeight="1">
      <c r="A77" s="347" t="s">
        <v>202</v>
      </c>
      <c r="B77" s="429" t="s">
        <v>538</v>
      </c>
      <c r="C77" s="430">
        <v>131222</v>
      </c>
      <c r="D77" s="430">
        <v>131222</v>
      </c>
    </row>
    <row r="78" spans="1:4" ht="18.75" customHeight="1">
      <c r="A78" s="347" t="s">
        <v>544</v>
      </c>
      <c r="B78" s="29" t="s">
        <v>545</v>
      </c>
      <c r="C78" s="348"/>
      <c r="D78" s="348">
        <v>2731</v>
      </c>
    </row>
    <row r="79" spans="1:4" ht="18.75" customHeight="1">
      <c r="A79" s="347" t="s">
        <v>546</v>
      </c>
      <c r="B79" s="429" t="s">
        <v>547</v>
      </c>
      <c r="C79" s="430"/>
      <c r="D79" s="430">
        <v>5738</v>
      </c>
    </row>
    <row r="80" spans="1:4" ht="18.75" customHeight="1">
      <c r="A80" s="347" t="s">
        <v>205</v>
      </c>
      <c r="B80" s="429" t="s">
        <v>548</v>
      </c>
      <c r="C80" s="430"/>
      <c r="D80" s="430">
        <v>1557</v>
      </c>
    </row>
    <row r="81" spans="1:4" ht="18.75" customHeight="1">
      <c r="A81" s="347" t="s">
        <v>227</v>
      </c>
      <c r="B81" s="429" t="s">
        <v>549</v>
      </c>
      <c r="C81" s="430"/>
      <c r="D81" s="430">
        <v>701</v>
      </c>
    </row>
    <row r="82" spans="1:4" ht="18.75" customHeight="1" thickBot="1">
      <c r="A82" s="347" t="s">
        <v>550</v>
      </c>
      <c r="B82" s="375" t="s">
        <v>551</v>
      </c>
      <c r="C82" s="357"/>
      <c r="D82" s="357">
        <v>1143</v>
      </c>
    </row>
    <row r="83" spans="1:4" ht="15" customHeight="1" thickBot="1">
      <c r="A83" s="376"/>
      <c r="B83" s="255"/>
      <c r="C83" s="359">
        <f>SUM(C53:C82)</f>
        <v>331882</v>
      </c>
      <c r="D83" s="359">
        <f>SUM(D53:D82)</f>
        <v>343752</v>
      </c>
    </row>
    <row r="84" ht="30" customHeight="1"/>
    <row r="85" spans="3:4" ht="15" customHeight="1">
      <c r="C85" s="237"/>
      <c r="D85" s="237"/>
    </row>
    <row r="86" ht="15" customHeight="1"/>
    <row r="87" ht="20.25" customHeight="1">
      <c r="D87" s="237"/>
    </row>
    <row r="88" ht="15" customHeight="1"/>
    <row r="89" ht="15.75" customHeight="1"/>
    <row r="90" ht="23.25" customHeight="1"/>
    <row r="91" ht="15.75" customHeight="1"/>
    <row r="92" ht="15" customHeight="1"/>
    <row r="93" ht="21.75" customHeight="1"/>
    <row r="94" ht="25.5" customHeight="1"/>
    <row r="95" ht="15" customHeight="1"/>
    <row r="96" ht="20.25" customHeight="1"/>
    <row r="97" ht="15" customHeight="1"/>
    <row r="98" ht="15" customHeight="1"/>
    <row r="99" ht="15" customHeight="1"/>
    <row r="100" ht="17.25" customHeight="1">
      <c r="E100" s="91"/>
    </row>
    <row r="101" ht="17.25" customHeight="1">
      <c r="E101" s="91"/>
    </row>
    <row r="102" ht="30" customHeight="1">
      <c r="E102" s="91"/>
    </row>
    <row r="103" ht="15" customHeight="1">
      <c r="E103" s="91"/>
    </row>
    <row r="104" ht="15" customHeight="1">
      <c r="E104" s="91"/>
    </row>
    <row r="105" ht="15" customHeight="1">
      <c r="E105" s="91"/>
    </row>
    <row r="106" ht="15" customHeight="1">
      <c r="E106" s="91"/>
    </row>
    <row r="107" ht="15" customHeight="1">
      <c r="E107" s="91"/>
    </row>
    <row r="108" ht="15" customHeight="1">
      <c r="E108" s="91"/>
    </row>
    <row r="109" ht="15" customHeight="1"/>
    <row r="110" ht="26.25" customHeight="1"/>
    <row r="111" ht="27.75" customHeight="1"/>
    <row r="112" ht="15" customHeight="1"/>
    <row r="113" ht="15" customHeight="1"/>
    <row r="114" ht="24.75" customHeight="1"/>
    <row r="115" ht="15" customHeight="1"/>
    <row r="116" ht="15" customHeight="1"/>
    <row r="117" ht="40.5" customHeight="1"/>
    <row r="118" ht="15" customHeight="1"/>
    <row r="119" ht="41.2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21" customHeight="1"/>
    <row r="127" ht="15" customHeight="1"/>
    <row r="128" ht="13.5" customHeight="1"/>
    <row r="129" ht="12.75" customHeight="1"/>
    <row r="130" ht="15.75" customHeight="1"/>
    <row r="131" ht="40.5" customHeight="1"/>
    <row r="132" ht="15" customHeight="1"/>
    <row r="133" ht="41.2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30" customHeight="1"/>
    <row r="150" ht="30" customHeight="1"/>
    <row r="151" ht="30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</sheetData>
  <sheetProtection/>
  <mergeCells count="10">
    <mergeCell ref="A64:A66"/>
    <mergeCell ref="A1:D1"/>
    <mergeCell ref="A3:D3"/>
    <mergeCell ref="A4:D4"/>
    <mergeCell ref="B56:D56"/>
    <mergeCell ref="A39:A40"/>
    <mergeCell ref="B39:D40"/>
    <mergeCell ref="B23:D23"/>
    <mergeCell ref="A2:D2"/>
    <mergeCell ref="B7:D7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2" manualBreakCount="2">
    <brk id="35" max="255" man="1"/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3" sqref="A3:D3"/>
    </sheetView>
  </sheetViews>
  <sheetFormatPr defaultColWidth="9.140625" defaultRowHeight="12.75"/>
  <cols>
    <col min="2" max="2" width="41.7109375" style="0" customWidth="1"/>
    <col min="3" max="3" width="10.00390625" style="0" customWidth="1"/>
    <col min="4" max="4" width="13.28125" style="0" customWidth="1"/>
  </cols>
  <sheetData>
    <row r="1" spans="1:4" ht="12" customHeight="1">
      <c r="A1" s="463" t="s">
        <v>236</v>
      </c>
      <c r="B1" s="463"/>
      <c r="C1" s="463"/>
      <c r="D1" s="463"/>
    </row>
    <row r="2" spans="1:4" ht="12" customHeight="1">
      <c r="A2" s="467" t="s">
        <v>578</v>
      </c>
      <c r="B2" s="467"/>
      <c r="C2" s="467"/>
      <c r="D2" s="467"/>
    </row>
    <row r="3" spans="1:4" ht="12" customHeight="1">
      <c r="A3" s="467" t="s">
        <v>468</v>
      </c>
      <c r="B3" s="467"/>
      <c r="C3" s="467"/>
      <c r="D3" s="467"/>
    </row>
    <row r="4" spans="1:4" ht="12" customHeight="1" thickBot="1">
      <c r="A4" s="464" t="s">
        <v>237</v>
      </c>
      <c r="B4" s="464"/>
      <c r="C4" s="464"/>
      <c r="D4" s="464"/>
    </row>
    <row r="5" spans="1:4" ht="55.5" customHeight="1" thickBot="1" thickTop="1">
      <c r="A5" s="86" t="s">
        <v>192</v>
      </c>
      <c r="B5" s="87" t="s">
        <v>193</v>
      </c>
      <c r="C5" s="85" t="s">
        <v>554</v>
      </c>
      <c r="D5" s="245" t="s">
        <v>479</v>
      </c>
    </row>
    <row r="6" spans="1:4" ht="12" customHeight="1" thickBot="1">
      <c r="A6" s="254"/>
      <c r="B6" s="250"/>
      <c r="C6" s="250"/>
      <c r="D6" s="250"/>
    </row>
    <row r="7" spans="1:4" ht="21.75" customHeight="1" thickBot="1">
      <c r="A7" s="256" t="s">
        <v>206</v>
      </c>
      <c r="B7" s="506" t="s">
        <v>207</v>
      </c>
      <c r="C7" s="507"/>
      <c r="D7" s="507"/>
    </row>
    <row r="8" spans="1:4" ht="29.25" customHeight="1">
      <c r="A8" s="344">
        <v>1</v>
      </c>
      <c r="B8" s="345" t="s">
        <v>208</v>
      </c>
      <c r="C8" s="346">
        <v>700</v>
      </c>
      <c r="D8" s="346">
        <v>700</v>
      </c>
    </row>
    <row r="9" spans="1:4" ht="12" customHeight="1">
      <c r="A9" s="347" t="s">
        <v>9</v>
      </c>
      <c r="B9" s="365" t="s">
        <v>491</v>
      </c>
      <c r="C9" s="328">
        <v>7804</v>
      </c>
      <c r="D9" s="328">
        <v>7804</v>
      </c>
    </row>
    <row r="10" spans="1:4" ht="19.5" customHeight="1">
      <c r="A10" s="347" t="s">
        <v>74</v>
      </c>
      <c r="B10" s="365" t="s">
        <v>492</v>
      </c>
      <c r="C10" s="328">
        <v>13258</v>
      </c>
      <c r="D10" s="328">
        <v>13258</v>
      </c>
    </row>
    <row r="11" spans="1:4" ht="12" customHeight="1">
      <c r="A11" s="347" t="s">
        <v>77</v>
      </c>
      <c r="B11" s="365" t="s">
        <v>493</v>
      </c>
      <c r="C11" s="328">
        <v>21</v>
      </c>
      <c r="D11" s="328">
        <v>21</v>
      </c>
    </row>
    <row r="12" spans="1:4" ht="18" customHeight="1">
      <c r="A12" s="347" t="s">
        <v>79</v>
      </c>
      <c r="B12" s="365" t="s">
        <v>412</v>
      </c>
      <c r="C12" s="328">
        <v>35</v>
      </c>
      <c r="D12" s="328">
        <v>35</v>
      </c>
    </row>
    <row r="13" spans="1:4" ht="27.75" customHeight="1">
      <c r="A13" s="347" t="s">
        <v>81</v>
      </c>
      <c r="B13" s="29" t="s">
        <v>494</v>
      </c>
      <c r="C13" s="348">
        <v>20370</v>
      </c>
      <c r="D13" s="348">
        <v>20370</v>
      </c>
    </row>
    <row r="14" spans="1:4" ht="15.75" customHeight="1">
      <c r="A14" s="347" t="s">
        <v>83</v>
      </c>
      <c r="B14" s="353" t="s">
        <v>495</v>
      </c>
      <c r="C14" s="328">
        <v>17500</v>
      </c>
      <c r="D14" s="328">
        <v>17500</v>
      </c>
    </row>
    <row r="15" spans="1:4" ht="17.25" customHeight="1">
      <c r="A15" s="347" t="s">
        <v>85</v>
      </c>
      <c r="B15" s="353" t="s">
        <v>496</v>
      </c>
      <c r="C15" s="328">
        <v>5500</v>
      </c>
      <c r="D15" s="328">
        <v>5500</v>
      </c>
    </row>
    <row r="16" spans="1:4" ht="29.25" customHeight="1">
      <c r="A16" s="347" t="s">
        <v>88</v>
      </c>
      <c r="B16" s="353" t="s">
        <v>497</v>
      </c>
      <c r="C16" s="328">
        <v>10600</v>
      </c>
      <c r="D16" s="328">
        <v>10600</v>
      </c>
    </row>
    <row r="17" spans="1:4" ht="15.75" customHeight="1">
      <c r="A17" s="347" t="s">
        <v>91</v>
      </c>
      <c r="B17" s="29" t="s">
        <v>498</v>
      </c>
      <c r="C17" s="328">
        <v>1000</v>
      </c>
      <c r="D17" s="328">
        <v>1000</v>
      </c>
    </row>
    <row r="18" spans="1:4" ht="12" customHeight="1">
      <c r="A18" s="347" t="s">
        <v>93</v>
      </c>
      <c r="B18" s="29" t="s">
        <v>244</v>
      </c>
      <c r="C18" s="328">
        <v>52000</v>
      </c>
      <c r="D18" s="328">
        <v>52000</v>
      </c>
    </row>
    <row r="19" spans="1:4" ht="15.75" customHeight="1">
      <c r="A19" s="347" t="s">
        <v>94</v>
      </c>
      <c r="B19" s="365" t="s">
        <v>499</v>
      </c>
      <c r="C19" s="328">
        <v>2000</v>
      </c>
      <c r="D19" s="328">
        <v>2000</v>
      </c>
    </row>
    <row r="20" spans="1:4" ht="12" customHeight="1">
      <c r="A20" s="347" t="s">
        <v>97</v>
      </c>
      <c r="B20" s="365" t="s">
        <v>500</v>
      </c>
      <c r="C20" s="328">
        <v>2400</v>
      </c>
      <c r="D20" s="328">
        <v>2400</v>
      </c>
    </row>
    <row r="21" spans="1:4" ht="19.5" customHeight="1">
      <c r="A21" s="347" t="s">
        <v>197</v>
      </c>
      <c r="B21" s="29" t="s">
        <v>501</v>
      </c>
      <c r="C21" s="328">
        <v>41414</v>
      </c>
      <c r="D21" s="328">
        <v>41414</v>
      </c>
    </row>
    <row r="22" spans="1:4" ht="19.5" customHeight="1">
      <c r="A22" s="347" t="s">
        <v>198</v>
      </c>
      <c r="B22" s="29" t="s">
        <v>502</v>
      </c>
      <c r="C22" s="348">
        <v>1850</v>
      </c>
      <c r="D22" s="348">
        <v>1850</v>
      </c>
    </row>
    <row r="23" spans="1:4" ht="19.5" customHeight="1">
      <c r="A23" s="347" t="s">
        <v>199</v>
      </c>
      <c r="B23" s="29" t="s">
        <v>503</v>
      </c>
      <c r="C23" s="348">
        <v>1600</v>
      </c>
      <c r="D23" s="348">
        <v>1600</v>
      </c>
    </row>
    <row r="24" spans="1:4" ht="19.5" customHeight="1">
      <c r="A24" s="347" t="s">
        <v>202</v>
      </c>
      <c r="B24" s="29" t="s">
        <v>504</v>
      </c>
      <c r="C24" s="348">
        <v>500</v>
      </c>
      <c r="D24" s="348">
        <v>500</v>
      </c>
    </row>
    <row r="25" spans="1:4" ht="19.5" customHeight="1">
      <c r="A25" s="347" t="s">
        <v>203</v>
      </c>
      <c r="B25" s="29" t="s">
        <v>505</v>
      </c>
      <c r="C25" s="328">
        <v>4800</v>
      </c>
      <c r="D25" s="328">
        <v>4800</v>
      </c>
    </row>
    <row r="26" spans="1:4" ht="19.5" customHeight="1">
      <c r="A26" s="347" t="s">
        <v>204</v>
      </c>
      <c r="B26" s="365" t="s">
        <v>506</v>
      </c>
      <c r="C26" s="328">
        <v>1100</v>
      </c>
      <c r="D26" s="328">
        <v>1100</v>
      </c>
    </row>
    <row r="27" spans="1:4" ht="19.5" customHeight="1" thickBot="1">
      <c r="A27" s="377"/>
      <c r="B27" s="378" t="s">
        <v>96</v>
      </c>
      <c r="C27" s="352">
        <f>SUM(C8:C26)</f>
        <v>184452</v>
      </c>
      <c r="D27" s="352">
        <f>SUM(D8:D26)</f>
        <v>184452</v>
      </c>
    </row>
    <row r="28" ht="12" customHeight="1"/>
    <row r="29" ht="12" customHeight="1"/>
  </sheetData>
  <sheetProtection/>
  <mergeCells count="5">
    <mergeCell ref="A1:D1"/>
    <mergeCell ref="B7:D7"/>
    <mergeCell ref="A2:D2"/>
    <mergeCell ref="A4:D4"/>
    <mergeCell ref="A3:D3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F43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7109375" style="0" customWidth="1"/>
    <col min="2" max="2" width="27.8515625" style="0" customWidth="1"/>
    <col min="3" max="3" width="15.57421875" style="0" customWidth="1"/>
    <col min="4" max="4" width="17.140625" style="0" customWidth="1"/>
    <col min="5" max="5" width="15.8515625" style="0" customWidth="1"/>
  </cols>
  <sheetData>
    <row r="1" spans="1:5" ht="12.75">
      <c r="A1" s="463" t="s">
        <v>282</v>
      </c>
      <c r="B1" s="463"/>
      <c r="C1" s="463"/>
      <c r="D1" s="463"/>
      <c r="E1" s="463"/>
    </row>
    <row r="2" spans="1:5" ht="12.75">
      <c r="A2" s="33"/>
      <c r="B2" s="34"/>
      <c r="C2" s="34"/>
      <c r="D2" s="34"/>
      <c r="E2" s="34"/>
    </row>
    <row r="3" spans="1:5" ht="12.75">
      <c r="A3" s="467" t="s">
        <v>580</v>
      </c>
      <c r="B3" s="467"/>
      <c r="C3" s="467"/>
      <c r="D3" s="467"/>
      <c r="E3" s="467"/>
    </row>
    <row r="4" spans="1:5" ht="12.75">
      <c r="A4" s="467" t="s">
        <v>285</v>
      </c>
      <c r="B4" s="467"/>
      <c r="C4" s="467"/>
      <c r="D4" s="467"/>
      <c r="E4" s="467"/>
    </row>
    <row r="5" spans="1:5" ht="12.75">
      <c r="A5" s="467" t="s">
        <v>286</v>
      </c>
      <c r="B5" s="467"/>
      <c r="C5" s="467"/>
      <c r="D5" s="467"/>
      <c r="E5" s="467"/>
    </row>
    <row r="6" spans="1:5" ht="12.75">
      <c r="A6" s="467" t="s">
        <v>507</v>
      </c>
      <c r="B6" s="467"/>
      <c r="C6" s="467"/>
      <c r="D6" s="467"/>
      <c r="E6" s="467"/>
    </row>
    <row r="7" spans="1:5" ht="13.5" thickBot="1">
      <c r="A7" s="508" t="s">
        <v>316</v>
      </c>
      <c r="B7" s="508"/>
      <c r="C7" s="508"/>
      <c r="D7" s="508"/>
      <c r="E7" s="508"/>
    </row>
    <row r="8" spans="1:5" ht="38.25">
      <c r="A8" s="308" t="s">
        <v>113</v>
      </c>
      <c r="B8" s="509" t="s">
        <v>288</v>
      </c>
      <c r="C8" s="296" t="s">
        <v>508</v>
      </c>
      <c r="D8" s="509" t="s">
        <v>509</v>
      </c>
      <c r="E8" s="296" t="s">
        <v>510</v>
      </c>
    </row>
    <row r="9" spans="1:5" ht="13.5" thickBot="1">
      <c r="A9" s="305" t="s">
        <v>287</v>
      </c>
      <c r="B9" s="510"/>
      <c r="C9" s="309"/>
      <c r="D9" s="510"/>
      <c r="E9" s="309" t="s">
        <v>431</v>
      </c>
    </row>
    <row r="10" spans="1:5" ht="33.75" customHeight="1">
      <c r="A10" s="11" t="s">
        <v>289</v>
      </c>
      <c r="B10" s="281" t="s">
        <v>290</v>
      </c>
      <c r="C10" s="282">
        <v>49</v>
      </c>
      <c r="D10" s="283">
        <v>49</v>
      </c>
      <c r="E10" s="283">
        <v>45</v>
      </c>
    </row>
    <row r="11" spans="1:5" ht="29.25" customHeight="1">
      <c r="A11" s="133" t="s">
        <v>291</v>
      </c>
      <c r="B11" s="44" t="s">
        <v>73</v>
      </c>
      <c r="C11" s="134">
        <v>117</v>
      </c>
      <c r="D11" s="69">
        <v>116</v>
      </c>
      <c r="E11" s="69">
        <v>120</v>
      </c>
    </row>
    <row r="12" spans="1:5" ht="12.75">
      <c r="A12" s="512" t="s">
        <v>292</v>
      </c>
      <c r="B12" s="44" t="s">
        <v>293</v>
      </c>
      <c r="C12" s="134">
        <v>78</v>
      </c>
      <c r="D12" s="69">
        <v>80</v>
      </c>
      <c r="E12" s="69">
        <v>76</v>
      </c>
    </row>
    <row r="13" spans="1:5" ht="12.75">
      <c r="A13" s="513"/>
      <c r="B13" s="44" t="s">
        <v>76</v>
      </c>
      <c r="C13" s="134">
        <v>15</v>
      </c>
      <c r="D13" s="69">
        <v>15</v>
      </c>
      <c r="E13" s="69">
        <v>15</v>
      </c>
    </row>
    <row r="14" spans="1:5" ht="12.75">
      <c r="A14" s="514"/>
      <c r="B14" s="275" t="s">
        <v>417</v>
      </c>
      <c r="C14" s="134">
        <v>10</v>
      </c>
      <c r="D14" s="69">
        <v>12</v>
      </c>
      <c r="E14" s="69">
        <v>12</v>
      </c>
    </row>
    <row r="15" spans="1:5" ht="12.75">
      <c r="A15" s="512" t="s">
        <v>294</v>
      </c>
      <c r="B15" s="44" t="s">
        <v>295</v>
      </c>
      <c r="C15" s="134">
        <v>49</v>
      </c>
      <c r="D15" s="69">
        <v>49</v>
      </c>
      <c r="E15" s="69">
        <v>47</v>
      </c>
    </row>
    <row r="16" spans="1:5" ht="12.75">
      <c r="A16" s="514"/>
      <c r="B16" s="44" t="s">
        <v>575</v>
      </c>
      <c r="C16" s="134">
        <v>10</v>
      </c>
      <c r="D16" s="69">
        <v>11</v>
      </c>
      <c r="E16" s="69">
        <v>13</v>
      </c>
    </row>
    <row r="17" spans="1:5" ht="12.75">
      <c r="A17" s="512" t="s">
        <v>296</v>
      </c>
      <c r="B17" s="44" t="s">
        <v>297</v>
      </c>
      <c r="C17" s="134">
        <v>80</v>
      </c>
      <c r="D17" s="69">
        <v>80</v>
      </c>
      <c r="E17" s="69">
        <v>73</v>
      </c>
    </row>
    <row r="18" spans="1:5" ht="12.75">
      <c r="A18" s="514"/>
      <c r="B18" s="44" t="s">
        <v>418</v>
      </c>
      <c r="C18" s="134">
        <v>5</v>
      </c>
      <c r="D18" s="69">
        <v>5</v>
      </c>
      <c r="E18" s="69">
        <v>4</v>
      </c>
    </row>
    <row r="19" spans="1:5" ht="12.75">
      <c r="A19" s="133" t="s">
        <v>298</v>
      </c>
      <c r="B19" s="44" t="s">
        <v>299</v>
      </c>
      <c r="C19" s="134">
        <v>59</v>
      </c>
      <c r="D19" s="69">
        <v>63</v>
      </c>
      <c r="E19" s="69">
        <v>63</v>
      </c>
    </row>
    <row r="20" spans="1:5" ht="12.75">
      <c r="A20" s="133" t="s">
        <v>300</v>
      </c>
      <c r="B20" s="44" t="s">
        <v>84</v>
      </c>
      <c r="C20" s="134">
        <v>23</v>
      </c>
      <c r="D20" s="69">
        <v>23</v>
      </c>
      <c r="E20" s="69">
        <v>22</v>
      </c>
    </row>
    <row r="21" spans="1:5" ht="12.75">
      <c r="A21" s="512" t="s">
        <v>301</v>
      </c>
      <c r="B21" s="44" t="s">
        <v>302</v>
      </c>
      <c r="C21" s="134">
        <v>10</v>
      </c>
      <c r="D21" s="69">
        <v>10</v>
      </c>
      <c r="E21" s="69">
        <v>9</v>
      </c>
    </row>
    <row r="22" spans="1:5" ht="12.75">
      <c r="A22" s="514"/>
      <c r="B22" s="44" t="s">
        <v>303</v>
      </c>
      <c r="C22" s="134">
        <v>4</v>
      </c>
      <c r="D22" s="69">
        <v>4</v>
      </c>
      <c r="E22" s="69">
        <v>4</v>
      </c>
    </row>
    <row r="23" spans="1:5" ht="12.75">
      <c r="A23" s="512" t="s">
        <v>304</v>
      </c>
      <c r="B23" s="44" t="s">
        <v>305</v>
      </c>
      <c r="C23" s="134">
        <v>9</v>
      </c>
      <c r="D23" s="69">
        <v>9</v>
      </c>
      <c r="E23" s="69">
        <v>9</v>
      </c>
    </row>
    <row r="24" spans="1:5" ht="12.75">
      <c r="A24" s="514"/>
      <c r="B24" s="44" t="s">
        <v>90</v>
      </c>
      <c r="C24" s="134">
        <v>7</v>
      </c>
      <c r="D24" s="69">
        <v>7</v>
      </c>
      <c r="E24" s="69">
        <v>5</v>
      </c>
    </row>
    <row r="25" spans="1:5" ht="12.75">
      <c r="A25" s="133" t="s">
        <v>306</v>
      </c>
      <c r="B25" s="44" t="s">
        <v>307</v>
      </c>
      <c r="C25" s="134">
        <v>54</v>
      </c>
      <c r="D25" s="69">
        <v>58</v>
      </c>
      <c r="E25" s="69">
        <v>64</v>
      </c>
    </row>
    <row r="26" spans="1:5" ht="12.75">
      <c r="A26" s="133" t="s">
        <v>308</v>
      </c>
      <c r="B26" s="44" t="s">
        <v>311</v>
      </c>
      <c r="C26" s="134">
        <v>8</v>
      </c>
      <c r="D26" s="230">
        <v>9</v>
      </c>
      <c r="E26" s="230">
        <v>9</v>
      </c>
    </row>
    <row r="27" spans="1:5" ht="12.75">
      <c r="A27" s="133" t="s">
        <v>310</v>
      </c>
      <c r="B27" s="44" t="s">
        <v>315</v>
      </c>
      <c r="C27" s="134">
        <v>1</v>
      </c>
      <c r="D27" s="69">
        <v>1</v>
      </c>
      <c r="E27" s="69">
        <v>1</v>
      </c>
    </row>
    <row r="28" spans="1:5" ht="12.75">
      <c r="A28" s="133" t="s">
        <v>312</v>
      </c>
      <c r="B28" s="44" t="s">
        <v>309</v>
      </c>
      <c r="C28" s="134">
        <v>390</v>
      </c>
      <c r="D28" s="69">
        <v>421</v>
      </c>
      <c r="E28" s="69">
        <v>421</v>
      </c>
    </row>
    <row r="29" spans="1:5" ht="12.75">
      <c r="A29" s="431" t="s">
        <v>317</v>
      </c>
      <c r="B29" s="427" t="s">
        <v>209</v>
      </c>
      <c r="C29" s="432">
        <v>77</v>
      </c>
      <c r="D29" s="433">
        <v>77</v>
      </c>
      <c r="E29" s="433">
        <v>77</v>
      </c>
    </row>
    <row r="30" spans="1:5" s="434" customFormat="1" ht="13.5" thickBot="1">
      <c r="A30" s="14" t="s">
        <v>541</v>
      </c>
      <c r="B30" s="284" t="s">
        <v>536</v>
      </c>
      <c r="C30" s="285"/>
      <c r="D30" s="286">
        <v>44</v>
      </c>
      <c r="E30" s="286">
        <v>44</v>
      </c>
    </row>
    <row r="31" spans="1:5" ht="13.5" thickBot="1">
      <c r="A31" s="13"/>
      <c r="B31" s="35" t="s">
        <v>313</v>
      </c>
      <c r="C31" s="132">
        <f>SUM(C10:C29)</f>
        <v>1055</v>
      </c>
      <c r="D31" s="132">
        <f>SUM(D10:D30)</f>
        <v>1143</v>
      </c>
      <c r="E31" s="132">
        <f>SUM(E10:E30)</f>
        <v>1133</v>
      </c>
    </row>
    <row r="32" spans="1:5" ht="12.75">
      <c r="A32" s="130"/>
      <c r="B32" s="34"/>
      <c r="C32" s="34"/>
      <c r="D32" s="34"/>
      <c r="E32" s="34"/>
    </row>
    <row r="33" spans="1:5" ht="12.75">
      <c r="A33" s="511" t="s">
        <v>314</v>
      </c>
      <c r="B33" s="511"/>
      <c r="C33" s="511"/>
      <c r="D33" s="511"/>
      <c r="E33" s="511"/>
    </row>
    <row r="34" spans="1:6" ht="12.75">
      <c r="A34" s="511"/>
      <c r="B34" s="511"/>
      <c r="C34" s="511"/>
      <c r="D34" s="511"/>
      <c r="E34" s="511"/>
      <c r="F34" s="77"/>
    </row>
    <row r="35" spans="1:6" ht="12.75">
      <c r="A35" s="263"/>
      <c r="B35" s="263"/>
      <c r="C35" s="263"/>
      <c r="D35" s="263"/>
      <c r="E35" s="263"/>
      <c r="F35" s="77"/>
    </row>
    <row r="36" spans="1:5" ht="13.5" thickBot="1">
      <c r="A36" s="130"/>
      <c r="B36" s="34"/>
      <c r="C36" s="34"/>
      <c r="D36" s="34"/>
      <c r="E36" s="34"/>
    </row>
    <row r="37" spans="1:5" ht="12.75">
      <c r="A37" s="131"/>
      <c r="B37" s="135" t="s">
        <v>420</v>
      </c>
      <c r="C37" s="136">
        <v>24</v>
      </c>
      <c r="D37" s="34"/>
      <c r="E37" s="34"/>
    </row>
    <row r="38" spans="1:5" ht="12.75">
      <c r="A38" s="131"/>
      <c r="B38" s="137" t="s">
        <v>511</v>
      </c>
      <c r="C38" s="138">
        <v>1</v>
      </c>
      <c r="D38" s="34"/>
      <c r="E38" s="34"/>
    </row>
    <row r="39" spans="1:5" ht="12.75">
      <c r="A39" s="131"/>
      <c r="B39" s="137" t="s">
        <v>299</v>
      </c>
      <c r="C39" s="138">
        <v>3</v>
      </c>
      <c r="D39" s="34"/>
      <c r="E39" s="34"/>
    </row>
    <row r="40" spans="1:5" ht="12.75">
      <c r="A40" s="131"/>
      <c r="B40" s="137" t="s">
        <v>309</v>
      </c>
      <c r="C40" s="138">
        <v>4</v>
      </c>
      <c r="D40" s="34"/>
      <c r="E40" s="34"/>
    </row>
    <row r="41" spans="1:5" ht="12.75">
      <c r="A41" s="131"/>
      <c r="B41" s="137" t="s">
        <v>311</v>
      </c>
      <c r="C41" s="138">
        <v>5</v>
      </c>
      <c r="D41" s="34"/>
      <c r="E41" s="34"/>
    </row>
    <row r="42" spans="2:3" ht="13.5" thickBot="1">
      <c r="B42" s="139" t="s">
        <v>209</v>
      </c>
      <c r="C42" s="140">
        <v>3</v>
      </c>
    </row>
    <row r="43" spans="2:3" ht="13.5" thickBot="1">
      <c r="B43" s="141" t="s">
        <v>96</v>
      </c>
      <c r="C43" s="142">
        <f>SUM(C37:C42)</f>
        <v>40</v>
      </c>
    </row>
  </sheetData>
  <sheetProtection/>
  <mergeCells count="14">
    <mergeCell ref="B8:B9"/>
    <mergeCell ref="D8:D9"/>
    <mergeCell ref="A33:E34"/>
    <mergeCell ref="A12:A14"/>
    <mergeCell ref="A15:A16"/>
    <mergeCell ref="A21:A22"/>
    <mergeCell ref="A23:A24"/>
    <mergeCell ref="A17:A18"/>
    <mergeCell ref="A7:E7"/>
    <mergeCell ref="A1:E1"/>
    <mergeCell ref="A3:E3"/>
    <mergeCell ref="A4:E4"/>
    <mergeCell ref="A5:E5"/>
    <mergeCell ref="A6:E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SzivaZs</cp:lastModifiedBy>
  <cp:lastPrinted>2007-10-18T09:20:55Z</cp:lastPrinted>
  <dcterms:created xsi:type="dcterms:W3CDTF">2005-07-21T07:39:34Z</dcterms:created>
  <dcterms:modified xsi:type="dcterms:W3CDTF">2010-09-02T13:41:06Z</dcterms:modified>
  <cp:category/>
  <cp:version/>
  <cp:contentType/>
  <cp:contentStatus/>
</cp:coreProperties>
</file>